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9660" windowHeight="5370"/>
  </bookViews>
  <sheets>
    <sheet name="Объекты" sheetId="1" r:id="rId1"/>
  </sheets>
  <externalReferences>
    <externalReference r:id="rId2"/>
  </externalReferences>
  <definedNames>
    <definedName name="_xlnm._FilterDatabase" localSheetId="0" hidden="1">Объекты!$A$6:$AD$26</definedName>
  </definedNames>
  <calcPr calcId="144525"/>
</workbook>
</file>

<file path=xl/calcChain.xml><?xml version="1.0" encoding="utf-8"?>
<calcChain xmlns="http://schemas.openxmlformats.org/spreadsheetml/2006/main">
  <c r="R15" i="1" l="1"/>
  <c r="R14" i="1"/>
  <c r="O14" i="1"/>
  <c r="R12" i="1"/>
  <c r="O12" i="1"/>
  <c r="R8" i="1"/>
  <c r="O8" i="1"/>
  <c r="R7" i="1"/>
  <c r="I7" i="1"/>
  <c r="I24" i="1" l="1"/>
  <c r="I27" i="1" s="1"/>
  <c r="I29" i="1" s="1"/>
  <c r="R17" i="1" l="1"/>
  <c r="O17" i="1"/>
  <c r="K19" i="1" l="1"/>
  <c r="K15" i="1"/>
  <c r="K14" i="1"/>
  <c r="K8" i="1"/>
  <c r="K18" i="1"/>
  <c r="R16" i="1"/>
  <c r="K7" i="1"/>
  <c r="O16" i="1"/>
  <c r="K22" i="1"/>
  <c r="K21" i="1"/>
  <c r="K11" i="1"/>
  <c r="K13" i="1"/>
  <c r="K12" i="1"/>
  <c r="K10" i="1"/>
  <c r="K9" i="1"/>
  <c r="K20" i="1"/>
  <c r="K17" i="1"/>
  <c r="K16" i="1" l="1"/>
</calcChain>
</file>

<file path=xl/comments1.xml><?xml version="1.0" encoding="utf-8"?>
<comments xmlns="http://schemas.openxmlformats.org/spreadsheetml/2006/main">
  <authors>
    <author>Ирина</author>
  </authors>
  <commentList>
    <comment ref="K23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Ведется проектирование, сметная ст-ть не определена
</t>
        </r>
      </text>
    </comment>
  </commentList>
</comments>
</file>

<file path=xl/sharedStrings.xml><?xml version="1.0" encoding="utf-8"?>
<sst xmlns="http://schemas.openxmlformats.org/spreadsheetml/2006/main" count="456" uniqueCount="164">
  <si>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</si>
  <si>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</si>
  <si>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</si>
  <si>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</si>
  <si>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</si>
  <si>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</si>
  <si>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</si>
  <si>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</si>
  <si>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</si>
  <si>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</si>
  <si>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</si>
  <si>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</si>
  <si>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</si>
  <si>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</si>
  <si>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</si>
  <si>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</si>
  <si>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</si>
  <si>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</si>
  <si>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</si>
  <si>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</si>
  <si>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</si>
  <si>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</si>
  <si>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</si>
  <si>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</si>
  <si>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</si>
  <si>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ru</t>
  </si>
  <si>
    <t>Проектирование</t>
  </si>
  <si>
    <t>Строительство</t>
  </si>
  <si>
    <t>Гринфилд</t>
  </si>
  <si>
    <t>Реконструкция</t>
  </si>
  <si>
    <t>Браунфилд</t>
  </si>
  <si>
    <t>Образование</t>
  </si>
  <si>
    <t>Обеспеченность инженерными сетями</t>
  </si>
  <si>
    <t>п.Сосьва, ул.Школьная, 3</t>
  </si>
  <si>
    <t xml:space="preserve"> На стадии реализации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</si>
  <si>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</si>
  <si>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</si>
  <si>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</si>
  <si>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</si>
  <si>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с.Саранпауль, пер.Ольховый,7</t>
  </si>
  <si>
    <t>ДА</t>
  </si>
  <si>
    <t>Инженерными сетями не обеспечен</t>
  </si>
  <si>
    <t xml:space="preserve">Вместимость-140/75 мест </t>
  </si>
  <si>
    <t>п.Сосьва, ул.Школьная, 5</t>
  </si>
  <si>
    <t>Производительность - 150 м3/сутки</t>
  </si>
  <si>
    <t>Планируемая</t>
  </si>
  <si>
    <t>газ -0,164 км, электричество - 0,434 км/0,210 км/ТП-400, вода - 0,238 км,  канализация - 0,294 км.</t>
  </si>
  <si>
    <t>пгт.Березово, ул.Молодежная</t>
  </si>
  <si>
    <t>газ -0,07км, электричество - 0,3 км/ТП, вода - 0,56 км,  канализация - 0,38 км, тепло - 0,56 км.</t>
  </si>
  <si>
    <t>пгт.Игрим, ул.Транспортная</t>
  </si>
  <si>
    <t xml:space="preserve">Вместимость - 200 мест </t>
  </si>
  <si>
    <t>п.Игрим, ул.Ленина,9</t>
  </si>
  <si>
    <t xml:space="preserve">Вместимость - 40 мест </t>
  </si>
  <si>
    <t>Вместимость - 100 учащихся</t>
  </si>
  <si>
    <t xml:space="preserve">Вместимость - 160 учащихся </t>
  </si>
  <si>
    <t>Протяженность - 0,587 км</t>
  </si>
  <si>
    <t>с.Саранпауль, ул.Мира</t>
  </si>
  <si>
    <t>п.Хулимсунт, 4 мкр.,45.</t>
  </si>
  <si>
    <t>с.Няксимволь,ул.Береговая, строение 2"б"</t>
  </si>
  <si>
    <t>п.Ванзетур, ул.Таежная, 11</t>
  </si>
  <si>
    <t>с.Теги, ул. Таежная, 18 "а"</t>
  </si>
  <si>
    <t>п.Приполярный, 1 мкр.,3 "а"</t>
  </si>
  <si>
    <t>с.Няксимволь, ул.Кооперативная, 18</t>
  </si>
  <si>
    <t>с.Теги, ул.Новая,7 "б"</t>
  </si>
  <si>
    <t>п.Светлый, ул.Набережная, 102 "а"</t>
  </si>
  <si>
    <t>63.648184;
62.098308</t>
  </si>
  <si>
    <t>64.260036;
60.920122</t>
  </si>
  <si>
    <t>62.862061;
61.64791</t>
  </si>
  <si>
    <t>62.426996;
60.859818</t>
  </si>
  <si>
    <t>63.929186;
65.027166</t>
  </si>
  <si>
    <t>63.192756
64.421432</t>
  </si>
  <si>
    <t>62.726962
64.362538</t>
  </si>
  <si>
    <t>63.19151;
64.415386</t>
  </si>
  <si>
    <t>63.53635;
64.816682</t>
  </si>
  <si>
    <t>64.319218;
65.384857</t>
  </si>
  <si>
    <t>63.20644;
59.740886</t>
  </si>
  <si>
    <t>не предусмотрено в рамках проекта</t>
  </si>
  <si>
    <t xml:space="preserve">Площадь - 0,67 Га. На территории участка зеленые насаждения отсутствуют, строений и сооружений подлежащих сносу нет. </t>
  </si>
  <si>
    <t>Площадь - 0,5 Га. На территории участка зеленые насаждения отсутствуют, строений и сооружений подлежащих сносу нет. Участок частично заболочен.</t>
  </si>
  <si>
    <t>Площадь - 1,8823 Га. На территории участка зеленые насаждения отсутствуют, строений и сооружений подлежащих сносу нет. Участок заболочен.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</si>
  <si>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</si>
  <si>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Площадь - 0,2735 Га. Участок расположен в зоне жилой застройки, вдоль проезжей части автодороги ул.Молодёжная.</t>
  </si>
  <si>
    <t>Площадь - 0,3561Га. Участок расположен в зоне жилой застройки.</t>
  </si>
  <si>
    <t>Площадь - 0,7098 Га. На территории участка имеются незаконные хозпостройки подлежащие сносу. Зеленые насаждения отсутствуют.</t>
  </si>
  <si>
    <t xml:space="preserve">Площадь - 0,8776 Га.  На территории участка расположено существующие здание школы. </t>
  </si>
  <si>
    <t xml:space="preserve">Площадь - 1,08 Га.  </t>
  </si>
  <si>
    <t>Площадь - 1,949 Га. На территории участка расположен лесной массив, подлежащий вырубке.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</si>
  <si>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</si>
  <si>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Площадь - 0,3385 Га. На территории участка расположено существующее 2-этажное здание больницы.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</si>
  <si>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</si>
  <si>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Площадь - 0,2014 Га. Участок расположен в зоне жилой застройки, вдоль проезжей части автодороги ул.Мира.</t>
  </si>
  <si>
    <t xml:space="preserve">Администрация Березовского района </t>
  </si>
  <si>
    <t>Управление капитального строительства и ремонта администрации Березовского района, тел. (34674) 2-33-91;   2-20-51</t>
  </si>
  <si>
    <t>На стадии реализации</t>
  </si>
  <si>
    <t>Инвестиционная емкость проекта</t>
  </si>
  <si>
    <t>Потребность в финансировании</t>
  </si>
  <si>
    <t>Образование/культура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</si>
  <si>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</si>
  <si>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</si>
  <si>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</si>
  <si>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</si>
  <si>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</si>
  <si>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Планируе мая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</si>
  <si>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</si>
  <si>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</si>
  <si>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</si>
  <si>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</si>
  <si>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Строительство (1 очередь-детский сад введена в эксплуатацию)</t>
  </si>
  <si>
    <t>с. Саранпауль</t>
  </si>
  <si>
    <t>4/30 шт./куб.м</t>
  </si>
  <si>
    <t>пгт.Березово</t>
  </si>
  <si>
    <t>Управление капитального строительства и ремонта администрации Березовского района, тел. (34674) 2-33-91;   2-20-52</t>
  </si>
  <si>
    <t>Строительство инженерных сетей  к  индивидуальным жилым  домам  №14, 18 по ул. Лесной и № 50,63 по ул. Н.Ф. Собянина в с. Саранпауль Березовского района</t>
  </si>
  <si>
    <t>Протяженность - 3,613 км</t>
  </si>
  <si>
    <t>с.Саранпауль, ул.Лесная, ул. Н.Ф. Собянина</t>
  </si>
  <si>
    <t>Безопасность</t>
  </si>
  <si>
    <t>Интернат и детский сад в п. Сосьва Березовского района</t>
  </si>
  <si>
    <t xml:space="preserve">Детский  сад на 60 мест в с.Саранпауль, Березовского района </t>
  </si>
  <si>
    <t>Образовательно-культурный комплекс в д. Хулимсунт, Березовского района</t>
  </si>
  <si>
    <t xml:space="preserve">Установка ВОС в с. Няксимволь, Березовского района </t>
  </si>
  <si>
    <t>Инженерные сети к многоквартирным жилым домам № 15, и №17 по ул.Молодежная в пгт.Березово, Березовского района</t>
  </si>
  <si>
    <t>Инженерные сети к многоквартирному жилому дому по ул. Транспортная, 33 в пгт. Игрим Березовского района</t>
  </si>
  <si>
    <t xml:space="preserve">Детский сад, пгт.Игрим, Березовского района 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</si>
  <si>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</si>
  <si>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 Образовательно-культурный  комплекс  в  с.Теги, Березовского района </t>
  </si>
  <si>
    <t xml:space="preserve">Средняя общеобразовательная школа в п. Приполярный, Березовского района </t>
  </si>
  <si>
    <t>Средняя общеобразовательная школа в п. Сосьва (пристрой к зданию интерната) Березовскогго района</t>
  </si>
  <si>
    <t>Реконструкция здания больницы в с.Няксимволь для размещения детского сада "Северяночка"</t>
  </si>
  <si>
    <t xml:space="preserve">Установка ВОС в с. Теги, Березовского района </t>
  </si>
  <si>
    <t xml:space="preserve">Строительство ВОС в п. Светлый Березовского района </t>
  </si>
  <si>
    <t>Строительство  сетей  тепловодоснабжения  к  индивидуальным жилым  домам  по  ул.Мира  в  с.Саранпауль, Березовского района</t>
  </si>
  <si>
    <t xml:space="preserve"> Пожарный водоем в с. Саранпауль Березовского района</t>
  </si>
  <si>
    <t>Строительство авторечвокзала в пгт.Березово, Березовского района</t>
  </si>
  <si>
    <t>Транспортная инфраструктура</t>
  </si>
  <si>
    <t>Площадь 5615,05 кв.м.</t>
  </si>
  <si>
    <t xml:space="preserve">Полигон утилизации твердых бытовых отходов в п. Светлый </t>
  </si>
  <si>
    <t xml:space="preserve">Производительность - 150 м3/сут. </t>
  </si>
  <si>
    <t xml:space="preserve">Производительность -600 м3/сут. </t>
  </si>
  <si>
    <t xml:space="preserve">Производительность - 1297 м3/год. </t>
  </si>
  <si>
    <t>п. Светлый</t>
  </si>
  <si>
    <t>Площадь - 3,18 Га.  Участок расположен в пойменной части реки Сев.Сосьва.</t>
  </si>
  <si>
    <t>не требуется</t>
  </si>
  <si>
    <t xml:space="preserve">Площадь -  0,1016 Га. На территории участка зеленые насаждения отсутствуют, строений и сооружений подлежащих сносу нет. </t>
  </si>
  <si>
    <t>Плошадь - 10  Га. Участок расположен на землях промышленности за границами населенного пункта.</t>
  </si>
  <si>
    <t>Площадь -  0,236 Га. Участок расположен в зоне жилой застройки, вдоль проезжей части автодороги ул.Лесная и ул.Н.Ф.Собянина.</t>
  </si>
  <si>
    <t>63,9318          65,0723</t>
  </si>
  <si>
    <t>64,2598         60,9069</t>
  </si>
  <si>
    <t>62,7340         64,3703</t>
  </si>
  <si>
    <t>64,2558         60,9207</t>
  </si>
  <si>
    <t xml:space="preserve"> Вместимость - 100/40 мест </t>
  </si>
  <si>
    <t xml:space="preserve"> Вместимость - 60 мест/1177 кв.м.</t>
  </si>
  <si>
    <t>Вместимость - 160 учащихся/2342 кв.м.</t>
  </si>
  <si>
    <t>Правительство ХМАО-Югры</t>
  </si>
  <si>
    <t>КУ ХМАО-Югры "Управление капитального строительства"</t>
  </si>
  <si>
    <t>Взлетно-посадочная полоса п.Березово</t>
  </si>
  <si>
    <t>Площадь 83088,92 кв.м.</t>
  </si>
  <si>
    <t xml:space="preserve"> Муниципальный бюджет</t>
  </si>
  <si>
    <t xml:space="preserve">
НЕТ</t>
  </si>
  <si>
    <t>Стоимость не определена</t>
  </si>
  <si>
    <t>Площадь - 8,3 Га.  Участок расположен в южной части населенного пункта.</t>
  </si>
  <si>
    <t>63,9220          65,0345</t>
  </si>
  <si>
    <t>Инвестиционные проекты, реализуемые за счет бюджетных ассигнований на территории Березовского района на 10.06.2018 года</t>
  </si>
  <si>
    <t>НЕТ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</si>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</sst>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7" fillId="2" borderId="0" applyNumberFormat="0" applyBorder="0" applyAlignment="0" applyProtection="0"/>
  </cellStyleXfs>
  <cellXfs count="46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center" vertical="center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1" fillId="3" borderId="0" xfId="0" applyFont="1" applyFill="1" applyProtection="1"/>
    <xf numFmtId="4" fontId="2" fillId="4" borderId="1" xfId="1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4" fontId="11" fillId="3" borderId="0" xfId="0" applyNumberFormat="1" applyFont="1" applyFill="1" applyProtection="1"/>
    <xf numFmtId="0" fontId="6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zrjadnovaJuS/Downloads/&#1056;&#1077;&#1077;&#1089;&#1090;&#1088;%20&#1087;&#1083;&#1072;&#1085;&#1080;&#1088;&#1091;&#1077;&#1084;&#1099;&#1093;%2010.06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"/>
    </sheetNames>
    <sheetDataSet>
      <sheetData sheetId="0">
        <row r="9">
          <cell r="I9">
            <v>194434.84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E29"/>
  <sheetViews>
    <sheetView tabSelected="1" showRuler="0" topLeftCell="L1" zoomScale="56" zoomScaleNormal="56" workbookViewId="0">
      <pane ySplit="6" topLeftCell="A14" activePane="bottomLeft" state="frozen"/>
      <selection pane="bottomLeft" activeCell="F24" sqref="F24:G24"/>
    </sheetView>
  </sheetViews>
  <sheetFormatPr defaultColWidth="9.33203125" defaultRowHeight="15.75" x14ac:dyDescent="0.2"/>
  <cols>
    <col min="1" max="1" width="4.83203125" style="13" customWidth="1"/>
    <col min="2" max="2" width="22.33203125" style="1" customWidth="1"/>
    <col min="3" max="3" width="19" style="1" customWidth="1"/>
    <col min="4" max="4" width="22.5" style="1" customWidth="1"/>
    <col min="5" max="5" width="16.5" style="1" customWidth="1"/>
    <col min="6" max="6" width="20.33203125" style="1" customWidth="1"/>
    <col min="7" max="7" width="14.83203125" style="1" customWidth="1"/>
    <col min="8" max="8" width="18.33203125" style="1" customWidth="1"/>
    <col min="9" max="9" width="23.5" style="1" customWidth="1"/>
    <col min="10" max="10" width="14.5" style="1" customWidth="1"/>
    <col min="11" max="11" width="15.33203125" style="1" customWidth="1"/>
    <col min="12" max="12" width="13" style="1" customWidth="1"/>
    <col min="13" max="13" width="13.83203125" style="1" customWidth="1"/>
    <col min="14" max="14" width="13.5" style="1" customWidth="1"/>
    <col min="15" max="15" width="18" style="1" customWidth="1"/>
    <col min="16" max="16" width="13.33203125" style="1" customWidth="1"/>
    <col min="17" max="17" width="13.5" style="1" customWidth="1"/>
    <col min="18" max="18" width="14.1640625" style="1" customWidth="1"/>
    <col min="19" max="20" width="18" style="1" customWidth="1"/>
    <col min="21" max="21" width="16.1640625" style="1" customWidth="1"/>
    <col min="22" max="22" width="18" style="1" customWidth="1"/>
    <col min="23" max="23" width="37" style="1" customWidth="1"/>
    <col min="24" max="24" width="20.1640625" style="1" customWidth="1"/>
    <col min="25" max="26" width="20.33203125" style="1" customWidth="1"/>
    <col min="27" max="27" width="19.6640625" style="1" customWidth="1"/>
    <col min="28" max="28" width="45.33203125" style="1" customWidth="1"/>
    <col min="29" max="29" width="22.83203125" style="1" customWidth="1"/>
    <col min="30" max="30" width="9.33203125" style="1" hidden="1" customWidth="1"/>
    <col min="31" max="16384" width="9.33203125" style="2"/>
  </cols>
  <sheetData>
    <row r="1" spans="1:31" ht="11.25" customHeight="1" x14ac:dyDescent="0.25">
      <c r="B1" s="44" t="s">
        <v>161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"/>
    </row>
    <row r="2" spans="1:31" ht="11.25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"/>
    </row>
    <row r="3" spans="1:31" ht="11.25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"/>
    </row>
    <row r="4" spans="1:31" ht="33.950000000000003" customHeight="1" x14ac:dyDescent="0.25"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106</v>
      </c>
      <c r="J4" s="39"/>
      <c r="K4" s="39"/>
      <c r="L4" s="39"/>
      <c r="M4" s="39" t="s">
        <v>7</v>
      </c>
      <c r="N4" s="39"/>
      <c r="O4" s="39"/>
      <c r="P4" s="39"/>
      <c r="Q4" s="39"/>
      <c r="R4" s="39"/>
      <c r="S4" s="41" t="s">
        <v>8</v>
      </c>
      <c r="T4" s="42"/>
      <c r="U4" s="39" t="s">
        <v>9</v>
      </c>
      <c r="V4" s="39"/>
      <c r="W4" s="39"/>
      <c r="X4" s="39"/>
      <c r="Y4" s="39"/>
      <c r="Z4" s="39" t="s">
        <v>10</v>
      </c>
      <c r="AA4" s="39" t="s">
        <v>11</v>
      </c>
      <c r="AB4" s="39" t="s">
        <v>12</v>
      </c>
      <c r="AC4" s="39" t="s">
        <v>13</v>
      </c>
      <c r="AD4" s="4"/>
    </row>
    <row r="5" spans="1:31" ht="33.950000000000003" customHeight="1" x14ac:dyDescent="0.25">
      <c r="B5" s="39"/>
      <c r="C5" s="39"/>
      <c r="D5" s="39"/>
      <c r="E5" s="39"/>
      <c r="F5" s="39"/>
      <c r="G5" s="39"/>
      <c r="H5" s="39"/>
      <c r="I5" s="39" t="s">
        <v>94</v>
      </c>
      <c r="J5" s="39" t="s">
        <v>101</v>
      </c>
      <c r="K5" s="39" t="s">
        <v>95</v>
      </c>
      <c r="L5" s="39" t="s">
        <v>100</v>
      </c>
      <c r="M5" s="39" t="s">
        <v>14</v>
      </c>
      <c r="N5" s="39"/>
      <c r="O5" s="39"/>
      <c r="P5" s="39" t="s">
        <v>15</v>
      </c>
      <c r="Q5" s="39"/>
      <c r="R5" s="39"/>
      <c r="S5" s="39" t="s">
        <v>16</v>
      </c>
      <c r="T5" s="39" t="s">
        <v>17</v>
      </c>
      <c r="U5" s="39" t="s">
        <v>18</v>
      </c>
      <c r="V5" s="39"/>
      <c r="W5" s="39"/>
      <c r="X5" s="39" t="s">
        <v>19</v>
      </c>
      <c r="Y5" s="39" t="s">
        <v>32</v>
      </c>
      <c r="Z5" s="39"/>
      <c r="AA5" s="39"/>
      <c r="AB5" s="39"/>
      <c r="AC5" s="39"/>
      <c r="AD5" s="4"/>
    </row>
    <row r="6" spans="1:31" ht="75" customHeight="1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3" t="s">
        <v>20</v>
      </c>
      <c r="N6" s="43" t="s">
        <v>21</v>
      </c>
      <c r="O6" s="43" t="s">
        <v>105</v>
      </c>
      <c r="P6" s="43" t="s">
        <v>98</v>
      </c>
      <c r="Q6" s="43" t="s">
        <v>21</v>
      </c>
      <c r="R6" s="43" t="s">
        <v>104</v>
      </c>
      <c r="S6" s="40"/>
      <c r="T6" s="40"/>
      <c r="U6" s="43" t="s">
        <v>22</v>
      </c>
      <c r="V6" s="43" t="s">
        <v>23</v>
      </c>
      <c r="W6" s="43" t="s">
        <v>24</v>
      </c>
      <c r="X6" s="40"/>
      <c r="Y6" s="40"/>
      <c r="Z6" s="40"/>
      <c r="AA6" s="40"/>
      <c r="AB6" s="40"/>
      <c r="AC6" s="40"/>
      <c r="AD6" s="4"/>
    </row>
    <row r="7" spans="1:31" ht="121.5" customHeight="1" x14ac:dyDescent="0.25">
      <c r="A7" s="14">
        <v>1</v>
      </c>
      <c r="B7" s="18" t="s">
        <v>116</v>
      </c>
      <c r="C7" s="5" t="s">
        <v>149</v>
      </c>
      <c r="D7" s="5" t="s">
        <v>43</v>
      </c>
      <c r="E7" s="5" t="s">
        <v>31</v>
      </c>
      <c r="F7" s="5" t="s">
        <v>107</v>
      </c>
      <c r="G7" s="5" t="s">
        <v>93</v>
      </c>
      <c r="H7" s="5" t="s">
        <v>27</v>
      </c>
      <c r="I7" s="20">
        <f>202663.39+5013.34</f>
        <v>207676.73</v>
      </c>
      <c r="J7" s="6"/>
      <c r="K7" s="6">
        <f t="shared" ref="K7:K13" si="0">I7-(O7+R7)</f>
        <v>0</v>
      </c>
      <c r="L7" s="6" t="s">
        <v>97</v>
      </c>
      <c r="M7" s="5" t="s">
        <v>35</v>
      </c>
      <c r="N7" s="5" t="s">
        <v>99</v>
      </c>
      <c r="O7" s="6">
        <v>182545.66</v>
      </c>
      <c r="P7" s="5" t="s">
        <v>36</v>
      </c>
      <c r="Q7" s="5" t="s">
        <v>99</v>
      </c>
      <c r="R7" s="6">
        <f>20117.73+5013.34</f>
        <v>25131.07</v>
      </c>
      <c r="S7" s="15">
        <v>2007</v>
      </c>
      <c r="T7" s="15">
        <v>2018</v>
      </c>
      <c r="U7" s="5" t="s">
        <v>36</v>
      </c>
      <c r="V7" s="5" t="s">
        <v>30</v>
      </c>
      <c r="W7" s="7" t="s">
        <v>77</v>
      </c>
      <c r="X7" s="5" t="s">
        <v>76</v>
      </c>
      <c r="Y7" s="5" t="s">
        <v>37</v>
      </c>
      <c r="Z7" s="5" t="s">
        <v>38</v>
      </c>
      <c r="AA7" s="5" t="s">
        <v>91</v>
      </c>
      <c r="AB7" s="5" t="s">
        <v>92</v>
      </c>
      <c r="AC7" s="5" t="s">
        <v>65</v>
      </c>
      <c r="AD7" s="4" t="s">
        <v>25</v>
      </c>
    </row>
    <row r="8" spans="1:31" s="3" customFormat="1" ht="131.25" customHeight="1" x14ac:dyDescent="0.2">
      <c r="A8" s="14">
        <v>2</v>
      </c>
      <c r="B8" s="18" t="s">
        <v>117</v>
      </c>
      <c r="C8" s="8" t="s">
        <v>150</v>
      </c>
      <c r="D8" s="8" t="s">
        <v>39</v>
      </c>
      <c r="E8" s="8" t="s">
        <v>31</v>
      </c>
      <c r="F8" s="8" t="s">
        <v>27</v>
      </c>
      <c r="G8" s="8" t="s">
        <v>34</v>
      </c>
      <c r="H8" s="8" t="s">
        <v>27</v>
      </c>
      <c r="I8" s="21">
        <v>151750.07999999999</v>
      </c>
      <c r="J8" s="9"/>
      <c r="K8" s="9">
        <f t="shared" si="0"/>
        <v>0</v>
      </c>
      <c r="L8" s="9" t="s">
        <v>97</v>
      </c>
      <c r="M8" s="8" t="s">
        <v>35</v>
      </c>
      <c r="N8" s="8" t="s">
        <v>99</v>
      </c>
      <c r="O8" s="9">
        <f>38254.3+72172.5</f>
        <v>110426.8</v>
      </c>
      <c r="P8" s="8" t="s">
        <v>36</v>
      </c>
      <c r="Q8" s="8" t="s">
        <v>99</v>
      </c>
      <c r="R8" s="9">
        <f>8706.21+32617.07</f>
        <v>41323.279999999999</v>
      </c>
      <c r="S8" s="15">
        <v>2011</v>
      </c>
      <c r="T8" s="15">
        <v>2019</v>
      </c>
      <c r="U8" s="8" t="s">
        <v>40</v>
      </c>
      <c r="V8" s="8" t="s">
        <v>30</v>
      </c>
      <c r="W8" s="10" t="s">
        <v>78</v>
      </c>
      <c r="X8" s="8" t="s">
        <v>76</v>
      </c>
      <c r="Y8" s="8" t="s">
        <v>41</v>
      </c>
      <c r="Z8" s="8" t="s">
        <v>38</v>
      </c>
      <c r="AA8" s="8" t="s">
        <v>91</v>
      </c>
      <c r="AB8" s="8" t="s">
        <v>92</v>
      </c>
      <c r="AC8" s="8" t="s">
        <v>66</v>
      </c>
      <c r="AD8" s="11"/>
      <c r="AE8" s="12"/>
    </row>
    <row r="9" spans="1:31" s="3" customFormat="1" ht="123" hidden="1" customHeight="1" x14ac:dyDescent="0.2">
      <c r="A9" s="33">
        <v>3</v>
      </c>
      <c r="B9" s="34" t="s">
        <v>122</v>
      </c>
      <c r="C9" s="27" t="s">
        <v>50</v>
      </c>
      <c r="D9" s="27" t="s">
        <v>51</v>
      </c>
      <c r="E9" s="27" t="s">
        <v>31</v>
      </c>
      <c r="F9" s="27" t="s">
        <v>26</v>
      </c>
      <c r="G9" s="27" t="s">
        <v>102</v>
      </c>
      <c r="H9" s="27" t="s">
        <v>27</v>
      </c>
      <c r="I9" s="29">
        <v>194676.2</v>
      </c>
      <c r="J9" s="30"/>
      <c r="K9" s="30">
        <f t="shared" si="0"/>
        <v>188999</v>
      </c>
      <c r="L9" s="30" t="s">
        <v>97</v>
      </c>
      <c r="M9" s="27" t="s">
        <v>35</v>
      </c>
      <c r="N9" s="27" t="s">
        <v>99</v>
      </c>
      <c r="O9" s="30">
        <v>5040</v>
      </c>
      <c r="P9" s="27" t="s">
        <v>35</v>
      </c>
      <c r="Q9" s="27" t="s">
        <v>99</v>
      </c>
      <c r="R9" s="30">
        <v>637.20000000000005</v>
      </c>
      <c r="S9" s="35">
        <v>2014</v>
      </c>
      <c r="T9" s="35">
        <v>2020</v>
      </c>
      <c r="U9" s="27" t="s">
        <v>40</v>
      </c>
      <c r="V9" s="27" t="s">
        <v>30</v>
      </c>
      <c r="W9" s="36" t="s">
        <v>83</v>
      </c>
      <c r="X9" s="27" t="s">
        <v>76</v>
      </c>
      <c r="Y9" s="27" t="s">
        <v>41</v>
      </c>
      <c r="Z9" s="27" t="s">
        <v>38</v>
      </c>
      <c r="AA9" s="27" t="s">
        <v>91</v>
      </c>
      <c r="AB9" s="27" t="s">
        <v>92</v>
      </c>
      <c r="AC9" s="27" t="s">
        <v>72</v>
      </c>
      <c r="AD9" s="11"/>
      <c r="AE9" s="12"/>
    </row>
    <row r="10" spans="1:31" s="3" customFormat="1" ht="134.25" hidden="1" customHeight="1" x14ac:dyDescent="0.2">
      <c r="A10" s="37">
        <v>4</v>
      </c>
      <c r="B10" s="34" t="s">
        <v>123</v>
      </c>
      <c r="C10" s="27" t="s">
        <v>52</v>
      </c>
      <c r="D10" s="27" t="s">
        <v>59</v>
      </c>
      <c r="E10" s="27" t="s">
        <v>31</v>
      </c>
      <c r="F10" s="27" t="s">
        <v>26</v>
      </c>
      <c r="G10" s="27" t="s">
        <v>102</v>
      </c>
      <c r="H10" s="27" t="s">
        <v>29</v>
      </c>
      <c r="I10" s="29">
        <v>152963.79999999999</v>
      </c>
      <c r="J10" s="30"/>
      <c r="K10" s="30">
        <f t="shared" si="0"/>
        <v>149346</v>
      </c>
      <c r="L10" s="30" t="s">
        <v>97</v>
      </c>
      <c r="M10" s="27" t="s">
        <v>35</v>
      </c>
      <c r="N10" s="27" t="s">
        <v>99</v>
      </c>
      <c r="O10" s="30">
        <v>3204</v>
      </c>
      <c r="P10" s="27" t="s">
        <v>35</v>
      </c>
      <c r="Q10" s="27" t="s">
        <v>99</v>
      </c>
      <c r="R10" s="27">
        <v>413.8</v>
      </c>
      <c r="S10" s="35">
        <v>2013</v>
      </c>
      <c r="T10" s="35">
        <v>2019</v>
      </c>
      <c r="U10" s="27" t="s">
        <v>40</v>
      </c>
      <c r="V10" s="27" t="s">
        <v>28</v>
      </c>
      <c r="W10" s="36" t="s">
        <v>84</v>
      </c>
      <c r="X10" s="27" t="s">
        <v>76</v>
      </c>
      <c r="Y10" s="27" t="s">
        <v>37</v>
      </c>
      <c r="Z10" s="27" t="s">
        <v>38</v>
      </c>
      <c r="AA10" s="27" t="s">
        <v>91</v>
      </c>
      <c r="AB10" s="27" t="s">
        <v>92</v>
      </c>
      <c r="AC10" s="27" t="s">
        <v>73</v>
      </c>
      <c r="AD10" s="11"/>
      <c r="AE10" s="12"/>
    </row>
    <row r="11" spans="1:31" s="12" customFormat="1" ht="92.45" hidden="1" customHeight="1" x14ac:dyDescent="0.2">
      <c r="A11" s="33">
        <v>5</v>
      </c>
      <c r="B11" s="34" t="s">
        <v>127</v>
      </c>
      <c r="C11" s="27" t="s">
        <v>52</v>
      </c>
      <c r="D11" s="27" t="s">
        <v>62</v>
      </c>
      <c r="E11" s="27" t="s">
        <v>31</v>
      </c>
      <c r="F11" s="27" t="s">
        <v>26</v>
      </c>
      <c r="G11" s="27" t="s">
        <v>102</v>
      </c>
      <c r="H11" s="27" t="s">
        <v>29</v>
      </c>
      <c r="I11" s="29">
        <v>73767.899999999994</v>
      </c>
      <c r="J11" s="30"/>
      <c r="K11" s="30">
        <f t="shared" si="0"/>
        <v>73653.399999999994</v>
      </c>
      <c r="L11" s="30" t="s">
        <v>97</v>
      </c>
      <c r="M11" s="27" t="s">
        <v>35</v>
      </c>
      <c r="N11" s="27" t="s">
        <v>99</v>
      </c>
      <c r="O11" s="30">
        <v>0</v>
      </c>
      <c r="P11" s="30" t="s">
        <v>40</v>
      </c>
      <c r="Q11" s="27" t="s">
        <v>99</v>
      </c>
      <c r="R11" s="30">
        <v>114.5</v>
      </c>
      <c r="S11" s="35">
        <v>2011</v>
      </c>
      <c r="T11" s="35">
        <v>2019</v>
      </c>
      <c r="U11" s="27" t="s">
        <v>40</v>
      </c>
      <c r="V11" s="27" t="s">
        <v>28</v>
      </c>
      <c r="W11" s="36" t="s">
        <v>88</v>
      </c>
      <c r="X11" s="27" t="s">
        <v>76</v>
      </c>
      <c r="Y11" s="27" t="s">
        <v>37</v>
      </c>
      <c r="Z11" s="27" t="s">
        <v>38</v>
      </c>
      <c r="AA11" s="27" t="s">
        <v>91</v>
      </c>
      <c r="AB11" s="27" t="s">
        <v>92</v>
      </c>
      <c r="AC11" s="27" t="s">
        <v>68</v>
      </c>
      <c r="AD11" s="11"/>
    </row>
    <row r="12" spans="1:31" s="3" customFormat="1" ht="114" hidden="1" customHeight="1" x14ac:dyDescent="0.2">
      <c r="A12" s="37">
        <v>6</v>
      </c>
      <c r="B12" s="34" t="s">
        <v>125</v>
      </c>
      <c r="C12" s="27" t="s">
        <v>151</v>
      </c>
      <c r="D12" s="27" t="s">
        <v>61</v>
      </c>
      <c r="E12" s="27" t="s">
        <v>31</v>
      </c>
      <c r="F12" s="27" t="s">
        <v>26</v>
      </c>
      <c r="G12" s="27" t="s">
        <v>102</v>
      </c>
      <c r="H12" s="27" t="s">
        <v>27</v>
      </c>
      <c r="I12" s="29">
        <v>520135</v>
      </c>
      <c r="J12" s="30"/>
      <c r="K12" s="30">
        <f t="shared" si="0"/>
        <v>157108.60000000003</v>
      </c>
      <c r="L12" s="30" t="s">
        <v>97</v>
      </c>
      <c r="M12" s="27" t="s">
        <v>35</v>
      </c>
      <c r="N12" s="27" t="s">
        <v>99</v>
      </c>
      <c r="O12" s="30">
        <f>2232+5491+319000.8</f>
        <v>326723.8</v>
      </c>
      <c r="P12" s="27" t="s">
        <v>35</v>
      </c>
      <c r="Q12" s="27" t="s">
        <v>99</v>
      </c>
      <c r="R12" s="30">
        <f>248+610.1+35444.5</f>
        <v>36302.6</v>
      </c>
      <c r="S12" s="35">
        <v>2018</v>
      </c>
      <c r="T12" s="35">
        <v>2020</v>
      </c>
      <c r="U12" s="27" t="s">
        <v>40</v>
      </c>
      <c r="V12" s="27" t="s">
        <v>30</v>
      </c>
      <c r="W12" s="36" t="s">
        <v>86</v>
      </c>
      <c r="X12" s="27" t="s">
        <v>76</v>
      </c>
      <c r="Y12" s="27" t="s">
        <v>41</v>
      </c>
      <c r="Z12" s="27" t="s">
        <v>38</v>
      </c>
      <c r="AA12" s="27" t="s">
        <v>91</v>
      </c>
      <c r="AB12" s="27" t="s">
        <v>92</v>
      </c>
      <c r="AC12" s="27" t="s">
        <v>75</v>
      </c>
      <c r="AD12" s="11"/>
      <c r="AE12" s="12"/>
    </row>
    <row r="13" spans="1:31" s="3" customFormat="1" ht="161.25" hidden="1" customHeight="1" x14ac:dyDescent="0.2">
      <c r="A13" s="33">
        <v>7</v>
      </c>
      <c r="B13" s="34" t="s">
        <v>126</v>
      </c>
      <c r="C13" s="27" t="s">
        <v>54</v>
      </c>
      <c r="D13" s="27" t="s">
        <v>33</v>
      </c>
      <c r="E13" s="27" t="s">
        <v>31</v>
      </c>
      <c r="F13" s="27" t="s">
        <v>26</v>
      </c>
      <c r="G13" s="27" t="s">
        <v>102</v>
      </c>
      <c r="H13" s="27" t="s">
        <v>27</v>
      </c>
      <c r="I13" s="29">
        <v>353768.2</v>
      </c>
      <c r="J13" s="30"/>
      <c r="K13" s="30">
        <f t="shared" si="0"/>
        <v>350473.10000000003</v>
      </c>
      <c r="L13" s="30" t="s">
        <v>97</v>
      </c>
      <c r="M13" s="27" t="s">
        <v>35</v>
      </c>
      <c r="N13" s="27" t="s">
        <v>99</v>
      </c>
      <c r="O13" s="30">
        <v>2902</v>
      </c>
      <c r="P13" s="27" t="s">
        <v>35</v>
      </c>
      <c r="Q13" s="27" t="s">
        <v>99</v>
      </c>
      <c r="R13" s="30">
        <v>393.1</v>
      </c>
      <c r="S13" s="35">
        <v>2011</v>
      </c>
      <c r="T13" s="35">
        <v>2021</v>
      </c>
      <c r="U13" s="27" t="s">
        <v>40</v>
      </c>
      <c r="V13" s="27" t="s">
        <v>30</v>
      </c>
      <c r="W13" s="36" t="s">
        <v>87</v>
      </c>
      <c r="X13" s="27" t="s">
        <v>76</v>
      </c>
      <c r="Y13" s="27" t="s">
        <v>41</v>
      </c>
      <c r="Z13" s="27" t="s">
        <v>38</v>
      </c>
      <c r="AA13" s="27" t="s">
        <v>91</v>
      </c>
      <c r="AB13" s="27" t="s">
        <v>92</v>
      </c>
      <c r="AC13" s="27" t="s">
        <v>65</v>
      </c>
      <c r="AD13" s="11"/>
      <c r="AE13" s="12"/>
    </row>
    <row r="14" spans="1:31" s="3" customFormat="1" ht="124.5" customHeight="1" x14ac:dyDescent="0.2">
      <c r="A14" s="14">
        <v>3</v>
      </c>
      <c r="B14" s="18" t="s">
        <v>118</v>
      </c>
      <c r="C14" s="8" t="s">
        <v>42</v>
      </c>
      <c r="D14" s="8" t="s">
        <v>57</v>
      </c>
      <c r="E14" s="8" t="s">
        <v>96</v>
      </c>
      <c r="F14" s="8" t="s">
        <v>27</v>
      </c>
      <c r="G14" s="8" t="s">
        <v>34</v>
      </c>
      <c r="H14" s="8" t="s">
        <v>27</v>
      </c>
      <c r="I14" s="21">
        <v>642474.30000000005</v>
      </c>
      <c r="J14" s="8"/>
      <c r="K14" s="9">
        <f>I14-(O14+R14)</f>
        <v>0</v>
      </c>
      <c r="L14" s="9" t="s">
        <v>97</v>
      </c>
      <c r="M14" s="8" t="s">
        <v>35</v>
      </c>
      <c r="N14" s="8" t="s">
        <v>99</v>
      </c>
      <c r="O14" s="9">
        <f>316438.19+230106</f>
        <v>546544.18999999994</v>
      </c>
      <c r="P14" s="8" t="s">
        <v>36</v>
      </c>
      <c r="Q14" s="8" t="s">
        <v>99</v>
      </c>
      <c r="R14" s="9">
        <f>70362.81+25567.3</f>
        <v>95930.11</v>
      </c>
      <c r="S14" s="15">
        <v>2012</v>
      </c>
      <c r="T14" s="15">
        <v>2018</v>
      </c>
      <c r="U14" s="8" t="s">
        <v>40</v>
      </c>
      <c r="V14" s="8" t="s">
        <v>30</v>
      </c>
      <c r="W14" s="10" t="s">
        <v>79</v>
      </c>
      <c r="X14" s="8" t="s">
        <v>76</v>
      </c>
      <c r="Y14" s="8" t="s">
        <v>41</v>
      </c>
      <c r="Z14" s="8" t="s">
        <v>38</v>
      </c>
      <c r="AA14" s="8" t="s">
        <v>91</v>
      </c>
      <c r="AB14" s="8" t="s">
        <v>92</v>
      </c>
      <c r="AC14" s="8" t="s">
        <v>67</v>
      </c>
      <c r="AD14" s="11"/>
      <c r="AE14" s="12"/>
    </row>
    <row r="15" spans="1:31" s="3" customFormat="1" ht="123.75" customHeight="1" x14ac:dyDescent="0.2">
      <c r="A15" s="14">
        <v>4</v>
      </c>
      <c r="B15" s="16" t="s">
        <v>124</v>
      </c>
      <c r="C15" s="8" t="s">
        <v>53</v>
      </c>
      <c r="D15" s="8" t="s">
        <v>60</v>
      </c>
      <c r="E15" s="8" t="s">
        <v>96</v>
      </c>
      <c r="F15" s="8" t="s">
        <v>27</v>
      </c>
      <c r="G15" s="8" t="s">
        <v>34</v>
      </c>
      <c r="H15" s="8" t="s">
        <v>27</v>
      </c>
      <c r="I15" s="21">
        <v>171179.86</v>
      </c>
      <c r="J15" s="9"/>
      <c r="K15" s="9">
        <f>I15-(O15+R15)</f>
        <v>0</v>
      </c>
      <c r="L15" s="9" t="s">
        <v>97</v>
      </c>
      <c r="M15" s="8" t="s">
        <v>35</v>
      </c>
      <c r="N15" s="8" t="s">
        <v>99</v>
      </c>
      <c r="O15" s="9">
        <v>153261.66</v>
      </c>
      <c r="P15" s="8" t="s">
        <v>35</v>
      </c>
      <c r="Q15" s="8" t="s">
        <v>99</v>
      </c>
      <c r="R15" s="9">
        <f>17323.74+594.46</f>
        <v>17918.2</v>
      </c>
      <c r="S15" s="15">
        <v>2006</v>
      </c>
      <c r="T15" s="15">
        <v>2018</v>
      </c>
      <c r="U15" s="8" t="s">
        <v>40</v>
      </c>
      <c r="V15" s="8" t="s">
        <v>30</v>
      </c>
      <c r="W15" s="10" t="s">
        <v>85</v>
      </c>
      <c r="X15" s="8" t="s">
        <v>76</v>
      </c>
      <c r="Y15" s="8" t="s">
        <v>37</v>
      </c>
      <c r="Z15" s="8" t="s">
        <v>38</v>
      </c>
      <c r="AA15" s="8" t="s">
        <v>91</v>
      </c>
      <c r="AB15" s="8" t="s">
        <v>92</v>
      </c>
      <c r="AC15" s="8" t="s">
        <v>74</v>
      </c>
      <c r="AD15" s="11"/>
      <c r="AE15" s="12"/>
    </row>
    <row r="16" spans="1:31" s="3" customFormat="1" ht="148.5" customHeight="1" x14ac:dyDescent="0.2">
      <c r="A16" s="14">
        <v>5</v>
      </c>
      <c r="B16" s="16" t="s">
        <v>120</v>
      </c>
      <c r="C16" s="8" t="s">
        <v>46</v>
      </c>
      <c r="D16" s="8" t="s">
        <v>47</v>
      </c>
      <c r="E16" s="8" t="s">
        <v>103</v>
      </c>
      <c r="F16" s="8" t="s">
        <v>27</v>
      </c>
      <c r="G16" s="8" t="s">
        <v>34</v>
      </c>
      <c r="H16" s="8" t="s">
        <v>27</v>
      </c>
      <c r="I16" s="21">
        <v>12840.4</v>
      </c>
      <c r="J16" s="9"/>
      <c r="K16" s="9">
        <f>I16-(O16+R16)</f>
        <v>0</v>
      </c>
      <c r="L16" s="9" t="s">
        <v>97</v>
      </c>
      <c r="M16" s="8" t="s">
        <v>35</v>
      </c>
      <c r="N16" s="8" t="s">
        <v>99</v>
      </c>
      <c r="O16" s="9">
        <f>2406.9+8037.3</f>
        <v>10444.200000000001</v>
      </c>
      <c r="P16" s="8" t="s">
        <v>35</v>
      </c>
      <c r="Q16" s="8" t="s">
        <v>99</v>
      </c>
      <c r="R16" s="9">
        <f>386.9+2009.3</f>
        <v>2396.1999999999998</v>
      </c>
      <c r="S16" s="15">
        <v>2013</v>
      </c>
      <c r="T16" s="15">
        <v>2018</v>
      </c>
      <c r="U16" s="8" t="s">
        <v>40</v>
      </c>
      <c r="V16" s="8" t="s">
        <v>30</v>
      </c>
      <c r="W16" s="10" t="s">
        <v>81</v>
      </c>
      <c r="X16" s="8" t="s">
        <v>76</v>
      </c>
      <c r="Y16" s="8" t="s">
        <v>41</v>
      </c>
      <c r="Z16" s="8" t="s">
        <v>38</v>
      </c>
      <c r="AA16" s="8" t="s">
        <v>91</v>
      </c>
      <c r="AB16" s="8" t="s">
        <v>92</v>
      </c>
      <c r="AC16" s="8" t="s">
        <v>69</v>
      </c>
      <c r="AD16" s="11"/>
      <c r="AE16" s="12"/>
    </row>
    <row r="17" spans="1:31" s="3" customFormat="1" ht="141" customHeight="1" x14ac:dyDescent="0.2">
      <c r="A17" s="14">
        <v>6</v>
      </c>
      <c r="B17" s="16" t="s">
        <v>121</v>
      </c>
      <c r="C17" s="8" t="s">
        <v>48</v>
      </c>
      <c r="D17" s="8" t="s">
        <v>49</v>
      </c>
      <c r="E17" s="8" t="s">
        <v>103</v>
      </c>
      <c r="F17" s="8" t="s">
        <v>27</v>
      </c>
      <c r="G17" s="8" t="s">
        <v>93</v>
      </c>
      <c r="H17" s="8" t="s">
        <v>27</v>
      </c>
      <c r="I17" s="21">
        <v>24479.4</v>
      </c>
      <c r="J17" s="9"/>
      <c r="K17" s="9">
        <f>I17-(O17+R17)</f>
        <v>2868.7000000000007</v>
      </c>
      <c r="L17" s="9" t="s">
        <v>97</v>
      </c>
      <c r="M17" s="8" t="s">
        <v>40</v>
      </c>
      <c r="N17" s="8" t="s">
        <v>99</v>
      </c>
      <c r="O17" s="9">
        <f>17223.4</f>
        <v>17223.400000000001</v>
      </c>
      <c r="P17" s="8" t="s">
        <v>35</v>
      </c>
      <c r="Q17" s="8" t="s">
        <v>99</v>
      </c>
      <c r="R17" s="9">
        <f>4387.3</f>
        <v>4387.3</v>
      </c>
      <c r="S17" s="15">
        <v>2014</v>
      </c>
      <c r="T17" s="15">
        <v>2018</v>
      </c>
      <c r="U17" s="8" t="s">
        <v>40</v>
      </c>
      <c r="V17" s="8" t="s">
        <v>30</v>
      </c>
      <c r="W17" s="10" t="s">
        <v>82</v>
      </c>
      <c r="X17" s="8" t="s">
        <v>76</v>
      </c>
      <c r="Y17" s="8" t="s">
        <v>41</v>
      </c>
      <c r="Z17" s="8" t="s">
        <v>38</v>
      </c>
      <c r="AA17" s="8" t="s">
        <v>91</v>
      </c>
      <c r="AB17" s="8" t="s">
        <v>92</v>
      </c>
      <c r="AC17" s="8" t="s">
        <v>70</v>
      </c>
      <c r="AD17" s="11"/>
      <c r="AE17" s="12"/>
    </row>
    <row r="18" spans="1:31" s="3" customFormat="1" ht="181.5" hidden="1" customHeight="1" x14ac:dyDescent="0.2">
      <c r="A18" s="37">
        <v>12</v>
      </c>
      <c r="B18" s="34" t="s">
        <v>130</v>
      </c>
      <c r="C18" s="27" t="s">
        <v>55</v>
      </c>
      <c r="D18" s="27" t="s">
        <v>56</v>
      </c>
      <c r="E18" s="27" t="s">
        <v>103</v>
      </c>
      <c r="F18" s="27" t="s">
        <v>26</v>
      </c>
      <c r="G18" s="27" t="s">
        <v>102</v>
      </c>
      <c r="H18" s="27" t="s">
        <v>27</v>
      </c>
      <c r="I18" s="29">
        <v>21038.33</v>
      </c>
      <c r="J18" s="30"/>
      <c r="K18" s="30">
        <f>I18-(O18+R18)</f>
        <v>19894.230000000003</v>
      </c>
      <c r="L18" s="30" t="s">
        <v>97</v>
      </c>
      <c r="M18" s="27" t="s">
        <v>35</v>
      </c>
      <c r="N18" s="27" t="s">
        <v>99</v>
      </c>
      <c r="O18" s="30">
        <v>828</v>
      </c>
      <c r="P18" s="27" t="s">
        <v>35</v>
      </c>
      <c r="Q18" s="27" t="s">
        <v>99</v>
      </c>
      <c r="R18" s="30">
        <v>316.10000000000002</v>
      </c>
      <c r="S18" s="35">
        <v>2011</v>
      </c>
      <c r="T18" s="35">
        <v>2019</v>
      </c>
      <c r="U18" s="27" t="s">
        <v>40</v>
      </c>
      <c r="V18" s="27" t="s">
        <v>30</v>
      </c>
      <c r="W18" s="36" t="s">
        <v>90</v>
      </c>
      <c r="X18" s="27" t="s">
        <v>76</v>
      </c>
      <c r="Y18" s="27" t="s">
        <v>41</v>
      </c>
      <c r="Z18" s="27" t="s">
        <v>38</v>
      </c>
      <c r="AA18" s="27" t="s">
        <v>91</v>
      </c>
      <c r="AB18" s="27" t="s">
        <v>92</v>
      </c>
      <c r="AC18" s="27" t="s">
        <v>66</v>
      </c>
      <c r="AD18" s="11"/>
      <c r="AE18" s="12"/>
    </row>
    <row r="19" spans="1:31" s="3" customFormat="1" ht="198" hidden="1" customHeight="1" x14ac:dyDescent="0.2">
      <c r="A19" s="33">
        <v>13</v>
      </c>
      <c r="B19" s="34" t="s">
        <v>112</v>
      </c>
      <c r="C19" s="27" t="s">
        <v>113</v>
      </c>
      <c r="D19" s="27" t="s">
        <v>114</v>
      </c>
      <c r="E19" s="27" t="s">
        <v>103</v>
      </c>
      <c r="F19" s="27" t="s">
        <v>26</v>
      </c>
      <c r="G19" s="27" t="s">
        <v>102</v>
      </c>
      <c r="H19" s="27" t="s">
        <v>27</v>
      </c>
      <c r="I19" s="29">
        <v>24118.400000000001</v>
      </c>
      <c r="J19" s="30"/>
      <c r="K19" s="30">
        <f>I19-R19</f>
        <v>23319.4</v>
      </c>
      <c r="L19" s="30" t="s">
        <v>97</v>
      </c>
      <c r="M19" s="27" t="s">
        <v>35</v>
      </c>
      <c r="N19" s="27" t="s">
        <v>99</v>
      </c>
      <c r="O19" s="30">
        <v>0</v>
      </c>
      <c r="P19" s="27" t="s">
        <v>35</v>
      </c>
      <c r="Q19" s="27" t="s">
        <v>99</v>
      </c>
      <c r="R19" s="30">
        <v>799</v>
      </c>
      <c r="S19" s="35">
        <v>2013</v>
      </c>
      <c r="T19" s="35">
        <v>2019</v>
      </c>
      <c r="U19" s="27" t="s">
        <v>40</v>
      </c>
      <c r="V19" s="27" t="s">
        <v>30</v>
      </c>
      <c r="W19" s="36" t="s">
        <v>144</v>
      </c>
      <c r="X19" s="27" t="s">
        <v>76</v>
      </c>
      <c r="Y19" s="27" t="s">
        <v>41</v>
      </c>
      <c r="Z19" s="27" t="s">
        <v>38</v>
      </c>
      <c r="AA19" s="27" t="s">
        <v>91</v>
      </c>
      <c r="AB19" s="27" t="s">
        <v>111</v>
      </c>
      <c r="AC19" s="27" t="s">
        <v>148</v>
      </c>
      <c r="AD19" s="11"/>
      <c r="AE19" s="12"/>
    </row>
    <row r="20" spans="1:31" s="3" customFormat="1" ht="108" hidden="1" customHeight="1" x14ac:dyDescent="0.2">
      <c r="A20" s="37">
        <v>14</v>
      </c>
      <c r="B20" s="34" t="s">
        <v>119</v>
      </c>
      <c r="C20" s="27" t="s">
        <v>44</v>
      </c>
      <c r="D20" s="27" t="s">
        <v>58</v>
      </c>
      <c r="E20" s="27" t="s">
        <v>103</v>
      </c>
      <c r="F20" s="27" t="s">
        <v>26</v>
      </c>
      <c r="G20" s="27" t="s">
        <v>45</v>
      </c>
      <c r="H20" s="27" t="s">
        <v>27</v>
      </c>
      <c r="I20" s="29">
        <v>26868.02</v>
      </c>
      <c r="J20" s="30"/>
      <c r="K20" s="30">
        <f>I20-(O20+R20)</f>
        <v>25976.52</v>
      </c>
      <c r="L20" s="30" t="s">
        <v>97</v>
      </c>
      <c r="M20" s="27" t="s">
        <v>35</v>
      </c>
      <c r="N20" s="27" t="s">
        <v>99</v>
      </c>
      <c r="O20" s="30">
        <v>742.4</v>
      </c>
      <c r="P20" s="27" t="s">
        <v>35</v>
      </c>
      <c r="Q20" s="27" t="s">
        <v>99</v>
      </c>
      <c r="R20" s="30">
        <v>149.1</v>
      </c>
      <c r="S20" s="35">
        <v>2012</v>
      </c>
      <c r="T20" s="35">
        <v>2020</v>
      </c>
      <c r="U20" s="27" t="s">
        <v>36</v>
      </c>
      <c r="V20" s="27" t="s">
        <v>28</v>
      </c>
      <c r="W20" s="36" t="s">
        <v>80</v>
      </c>
      <c r="X20" s="27" t="s">
        <v>76</v>
      </c>
      <c r="Y20" s="27" t="s">
        <v>37</v>
      </c>
      <c r="Z20" s="27" t="s">
        <v>38</v>
      </c>
      <c r="AA20" s="27" t="s">
        <v>91</v>
      </c>
      <c r="AB20" s="27" t="s">
        <v>92</v>
      </c>
      <c r="AC20" s="27" t="s">
        <v>68</v>
      </c>
      <c r="AD20" s="11"/>
      <c r="AE20" s="12"/>
    </row>
    <row r="21" spans="1:31" s="3" customFormat="1" ht="99" hidden="1" customHeight="1" x14ac:dyDescent="0.2">
      <c r="A21" s="33">
        <v>15</v>
      </c>
      <c r="B21" s="34" t="s">
        <v>128</v>
      </c>
      <c r="C21" s="27" t="s">
        <v>136</v>
      </c>
      <c r="D21" s="27" t="s">
        <v>63</v>
      </c>
      <c r="E21" s="27" t="s">
        <v>103</v>
      </c>
      <c r="F21" s="27" t="s">
        <v>26</v>
      </c>
      <c r="G21" s="27" t="s">
        <v>102</v>
      </c>
      <c r="H21" s="27" t="s">
        <v>27</v>
      </c>
      <c r="I21" s="29">
        <v>32801.620000000003</v>
      </c>
      <c r="J21" s="30"/>
      <c r="K21" s="30">
        <f>I21-(O21+R21)</f>
        <v>30741.72</v>
      </c>
      <c r="L21" s="30" t="s">
        <v>97</v>
      </c>
      <c r="M21" s="27" t="s">
        <v>35</v>
      </c>
      <c r="N21" s="27" t="s">
        <v>99</v>
      </c>
      <c r="O21" s="30">
        <v>1475</v>
      </c>
      <c r="P21" s="27" t="s">
        <v>35</v>
      </c>
      <c r="Q21" s="27" t="s">
        <v>99</v>
      </c>
      <c r="R21" s="30">
        <v>584.9</v>
      </c>
      <c r="S21" s="35">
        <v>2012</v>
      </c>
      <c r="T21" s="35">
        <v>2019</v>
      </c>
      <c r="U21" s="27" t="s">
        <v>40</v>
      </c>
      <c r="V21" s="27" t="s">
        <v>28</v>
      </c>
      <c r="W21" s="36" t="s">
        <v>80</v>
      </c>
      <c r="X21" s="27" t="s">
        <v>76</v>
      </c>
      <c r="Y21" s="27" t="s">
        <v>37</v>
      </c>
      <c r="Z21" s="27" t="s">
        <v>38</v>
      </c>
      <c r="AA21" s="27" t="s">
        <v>91</v>
      </c>
      <c r="AB21" s="27" t="s">
        <v>92</v>
      </c>
      <c r="AC21" s="27" t="s">
        <v>74</v>
      </c>
      <c r="AD21" s="11"/>
      <c r="AE21" s="12"/>
    </row>
    <row r="22" spans="1:31" s="3" customFormat="1" ht="128.25" hidden="1" customHeight="1" x14ac:dyDescent="0.2">
      <c r="A22" s="37">
        <v>16</v>
      </c>
      <c r="B22" s="34" t="s">
        <v>129</v>
      </c>
      <c r="C22" s="27" t="s">
        <v>137</v>
      </c>
      <c r="D22" s="27" t="s">
        <v>64</v>
      </c>
      <c r="E22" s="27" t="s">
        <v>103</v>
      </c>
      <c r="F22" s="27" t="s">
        <v>26</v>
      </c>
      <c r="G22" s="27" t="s">
        <v>102</v>
      </c>
      <c r="H22" s="27" t="s">
        <v>27</v>
      </c>
      <c r="I22" s="29">
        <v>109791.1</v>
      </c>
      <c r="J22" s="30"/>
      <c r="K22" s="30">
        <f>I22-(O22+R22)</f>
        <v>106299.5</v>
      </c>
      <c r="L22" s="30" t="s">
        <v>97</v>
      </c>
      <c r="M22" s="27" t="s">
        <v>35</v>
      </c>
      <c r="N22" s="27" t="s">
        <v>99</v>
      </c>
      <c r="O22" s="30">
        <v>3288</v>
      </c>
      <c r="P22" s="27" t="s">
        <v>35</v>
      </c>
      <c r="Q22" s="27" t="s">
        <v>99</v>
      </c>
      <c r="R22" s="30">
        <v>203.6</v>
      </c>
      <c r="S22" s="35">
        <v>2012</v>
      </c>
      <c r="T22" s="35">
        <v>2021</v>
      </c>
      <c r="U22" s="27" t="s">
        <v>40</v>
      </c>
      <c r="V22" s="27" t="s">
        <v>28</v>
      </c>
      <c r="W22" s="36" t="s">
        <v>89</v>
      </c>
      <c r="X22" s="27" t="s">
        <v>76</v>
      </c>
      <c r="Y22" s="27" t="s">
        <v>37</v>
      </c>
      <c r="Z22" s="27" t="s">
        <v>38</v>
      </c>
      <c r="AA22" s="27" t="s">
        <v>91</v>
      </c>
      <c r="AB22" s="27" t="s">
        <v>92</v>
      </c>
      <c r="AC22" s="27" t="s">
        <v>71</v>
      </c>
      <c r="AD22" s="11"/>
      <c r="AE22" s="12"/>
    </row>
    <row r="23" spans="1:31" s="3" customFormat="1" ht="128.25" hidden="1" customHeight="1" x14ac:dyDescent="0.2">
      <c r="A23" s="33">
        <v>17</v>
      </c>
      <c r="B23" s="34" t="s">
        <v>135</v>
      </c>
      <c r="C23" s="27" t="s">
        <v>138</v>
      </c>
      <c r="D23" s="27" t="s">
        <v>139</v>
      </c>
      <c r="E23" s="27" t="s">
        <v>103</v>
      </c>
      <c r="F23" s="27" t="s">
        <v>26</v>
      </c>
      <c r="G23" s="27" t="s">
        <v>102</v>
      </c>
      <c r="H23" s="27" t="s">
        <v>27</v>
      </c>
      <c r="I23" s="29"/>
      <c r="J23" s="30"/>
      <c r="K23" s="30"/>
      <c r="L23" s="30" t="s">
        <v>97</v>
      </c>
      <c r="M23" s="27" t="s">
        <v>35</v>
      </c>
      <c r="N23" s="27" t="s">
        <v>99</v>
      </c>
      <c r="O23" s="30">
        <v>0</v>
      </c>
      <c r="P23" s="27" t="s">
        <v>35</v>
      </c>
      <c r="Q23" s="27" t="s">
        <v>99</v>
      </c>
      <c r="R23" s="30">
        <v>0</v>
      </c>
      <c r="S23" s="35">
        <v>2014</v>
      </c>
      <c r="T23" s="35">
        <v>2020</v>
      </c>
      <c r="U23" s="27" t="s">
        <v>40</v>
      </c>
      <c r="V23" s="27" t="s">
        <v>30</v>
      </c>
      <c r="W23" s="36" t="s">
        <v>143</v>
      </c>
      <c r="X23" s="27" t="s">
        <v>76</v>
      </c>
      <c r="Y23" s="27"/>
      <c r="Z23" s="27" t="s">
        <v>38</v>
      </c>
      <c r="AA23" s="27" t="s">
        <v>91</v>
      </c>
      <c r="AB23" s="27" t="s">
        <v>92</v>
      </c>
      <c r="AC23" s="27" t="s">
        <v>147</v>
      </c>
      <c r="AD23" s="11"/>
      <c r="AE23" s="12"/>
    </row>
    <row r="24" spans="1:31" s="3" customFormat="1" ht="129.75" customHeight="1" x14ac:dyDescent="0.2">
      <c r="A24" s="14">
        <v>7</v>
      </c>
      <c r="B24" s="16" t="s">
        <v>131</v>
      </c>
      <c r="C24" s="8" t="s">
        <v>109</v>
      </c>
      <c r="D24" s="8" t="s">
        <v>108</v>
      </c>
      <c r="E24" s="15" t="s">
        <v>115</v>
      </c>
      <c r="F24" s="8" t="s">
        <v>27</v>
      </c>
      <c r="G24" s="8" t="s">
        <v>93</v>
      </c>
      <c r="H24" s="8" t="s">
        <v>27</v>
      </c>
      <c r="I24" s="21">
        <f>O24+R24</f>
        <v>4509</v>
      </c>
      <c r="J24" s="8"/>
      <c r="K24" s="9">
        <v>0</v>
      </c>
      <c r="L24" s="9" t="s">
        <v>97</v>
      </c>
      <c r="M24" s="8" t="s">
        <v>35</v>
      </c>
      <c r="N24" s="8" t="s">
        <v>99</v>
      </c>
      <c r="O24" s="9">
        <v>3156.3</v>
      </c>
      <c r="P24" s="8" t="s">
        <v>35</v>
      </c>
      <c r="Q24" s="8" t="s">
        <v>99</v>
      </c>
      <c r="R24" s="9">
        <v>1352.7</v>
      </c>
      <c r="S24" s="15">
        <v>2018</v>
      </c>
      <c r="T24" s="15">
        <v>2018</v>
      </c>
      <c r="U24" s="8" t="s">
        <v>40</v>
      </c>
      <c r="V24" s="8" t="s">
        <v>28</v>
      </c>
      <c r="W24" s="10" t="s">
        <v>142</v>
      </c>
      <c r="X24" s="8" t="s">
        <v>76</v>
      </c>
      <c r="Y24" s="8" t="s">
        <v>141</v>
      </c>
      <c r="Z24" s="8" t="s">
        <v>38</v>
      </c>
      <c r="AA24" s="8" t="s">
        <v>91</v>
      </c>
      <c r="AB24" s="8" t="s">
        <v>92</v>
      </c>
      <c r="AC24" s="8" t="s">
        <v>146</v>
      </c>
      <c r="AD24" s="11"/>
      <c r="AE24" s="12"/>
    </row>
    <row r="25" spans="1:31" s="26" customFormat="1" ht="129.75" customHeight="1" x14ac:dyDescent="0.2">
      <c r="A25" s="14">
        <v>8</v>
      </c>
      <c r="B25" s="16" t="s">
        <v>132</v>
      </c>
      <c r="C25" s="8" t="s">
        <v>134</v>
      </c>
      <c r="D25" s="8" t="s">
        <v>110</v>
      </c>
      <c r="E25" s="8" t="s">
        <v>133</v>
      </c>
      <c r="F25" s="8" t="s">
        <v>27</v>
      </c>
      <c r="G25" s="8" t="s">
        <v>93</v>
      </c>
      <c r="H25" s="8" t="s">
        <v>27</v>
      </c>
      <c r="I25" s="21">
        <v>1119317.29</v>
      </c>
      <c r="J25" s="8"/>
      <c r="K25" s="17"/>
      <c r="L25" s="9" t="s">
        <v>97</v>
      </c>
      <c r="M25" s="8" t="s">
        <v>35</v>
      </c>
      <c r="N25" s="8" t="s">
        <v>99</v>
      </c>
      <c r="O25" s="17"/>
      <c r="P25" s="8" t="s">
        <v>35</v>
      </c>
      <c r="Q25" s="8" t="s">
        <v>99</v>
      </c>
      <c r="R25" s="17"/>
      <c r="S25" s="8">
        <v>2012</v>
      </c>
      <c r="T25" s="8">
        <v>2018</v>
      </c>
      <c r="U25" s="8" t="s">
        <v>40</v>
      </c>
      <c r="V25" s="8" t="s">
        <v>30</v>
      </c>
      <c r="W25" s="10" t="s">
        <v>140</v>
      </c>
      <c r="X25" s="8" t="s">
        <v>76</v>
      </c>
      <c r="Y25" s="8"/>
      <c r="Z25" s="8" t="s">
        <v>38</v>
      </c>
      <c r="AA25" s="8" t="s">
        <v>152</v>
      </c>
      <c r="AB25" s="8" t="s">
        <v>153</v>
      </c>
      <c r="AC25" s="8" t="s">
        <v>145</v>
      </c>
      <c r="AD25" s="24"/>
      <c r="AE25" s="25"/>
    </row>
    <row r="26" spans="1:31" s="19" customFormat="1" ht="99.95" hidden="1" customHeight="1" x14ac:dyDescent="0.2">
      <c r="A26" s="37">
        <v>20</v>
      </c>
      <c r="B26" s="38" t="s">
        <v>154</v>
      </c>
      <c r="C26" s="27" t="s">
        <v>155</v>
      </c>
      <c r="D26" s="27" t="s">
        <v>110</v>
      </c>
      <c r="E26" s="27" t="s">
        <v>133</v>
      </c>
      <c r="F26" s="27" t="s">
        <v>26</v>
      </c>
      <c r="G26" s="27" t="s">
        <v>102</v>
      </c>
      <c r="H26" s="27" t="s">
        <v>27</v>
      </c>
      <c r="I26" s="29" t="s">
        <v>158</v>
      </c>
      <c r="J26" s="27"/>
      <c r="K26" s="31"/>
      <c r="L26" s="30" t="s">
        <v>156</v>
      </c>
      <c r="M26" s="27" t="s">
        <v>157</v>
      </c>
      <c r="N26" s="27" t="s">
        <v>162</v>
      </c>
      <c r="O26" s="31" t="s">
        <v>163</v>
      </c>
      <c r="P26" s="27" t="s">
        <v>35</v>
      </c>
      <c r="Q26" s="27" t="s">
        <v>99</v>
      </c>
      <c r="R26" s="31"/>
      <c r="S26" s="35">
        <v>2018</v>
      </c>
      <c r="T26" s="35">
        <v>2020</v>
      </c>
      <c r="U26" s="27" t="s">
        <v>40</v>
      </c>
      <c r="V26" s="27" t="s">
        <v>28</v>
      </c>
      <c r="W26" s="36" t="s">
        <v>159</v>
      </c>
      <c r="X26" s="27" t="s">
        <v>76</v>
      </c>
      <c r="Y26" s="27"/>
      <c r="Z26" s="27" t="s">
        <v>38</v>
      </c>
      <c r="AA26" s="27" t="s">
        <v>91</v>
      </c>
      <c r="AB26" s="27" t="s">
        <v>153</v>
      </c>
      <c r="AC26" s="27" t="s">
        <v>160</v>
      </c>
      <c r="AD26" s="22"/>
      <c r="AE26" s="23"/>
    </row>
    <row r="27" spans="1:31" ht="18.75" x14ac:dyDescent="0.3">
      <c r="I27" s="28">
        <f>SUBTOTAL(9,I7:I26)</f>
        <v>2334227.06</v>
      </c>
    </row>
    <row r="29" spans="1:31" ht="18.75" x14ac:dyDescent="0.3">
      <c r="I29" s="32">
        <f>I27+[1]Объекты!$I$9</f>
        <v>2528661.9</v>
      </c>
    </row>
  </sheetData>
  <sheetProtection formatCells="0" formatColumns="0" formatRows="0" insertColumns="0" insertRows="0" insertHyperlinks="0" deleteColumns="0" deleteRows="0" sort="0" autoFilter="0" pivotTables="0"/>
  <autoFilter ref="A6:AD26">
    <filterColumn colId="6">
      <filters>
        <filter val="На стадии реализации"/>
      </filters>
    </filterColumn>
  </autoFilter>
  <mergeCells count="36"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  <mergeCell ref="M6"/>
    <mergeCell ref="N6"/>
    <mergeCell ref="O6"/>
    <mergeCell ref="L5:L6"/>
    <mergeCell ref="M5:O5"/>
    <mergeCell ref="P5:R5"/>
    <mergeCell ref="Q6"/>
    <mergeCell ref="R6"/>
    <mergeCell ref="U6"/>
    <mergeCell ref="P6"/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</mergeCells>
  <dataValidations xWindow="333" yWindow="652" count="2">
    <dataValidation showInputMessage="1" showErrorMessage="1" errorTitle="Input error" error="Value is not in list." promptTitle="Language" prompt="Русский" sqref="Y7 W13 AA7:AC7 B7:D7 C8 X7:X9 X10:Y11 X15:Y15 X12:X14 Y20:Y23 X16:X26 L7:L26 AA8:AB26 N7:N26 Q7:Q26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I7:K7 R7:T7 R8 K8:K26">
      <formula1>-999999999999999</formula1>
      <formula2>999999999999999</formula2>
    </dataValidation>
  </dataValidations>
  <pageMargins left="0.11811023622047245" right="0.11811023622047245" top="0.15748031496062992" bottom="0.15748031496062992" header="0.31496062992125984" footer="0.31496062992125984"/>
  <pageSetup paperSize="8" scale="4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Винокурова Марина Владимир</cp:lastModifiedBy>
  <cp:lastPrinted>2018-07-04T09:34:09Z</cp:lastPrinted>
  <dcterms:created xsi:type="dcterms:W3CDTF">2015-07-23T15:59:59Z</dcterms:created>
  <dcterms:modified xsi:type="dcterms:W3CDTF">2018-07-04T09:34:14Z</dcterms:modified>
</cp:coreProperties>
</file>