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125" windowWidth="14805" windowHeight="7005"/>
  </bookViews>
  <sheets>
    <sheet name="2018" sheetId="5" r:id="rId1"/>
  </sheets>
  <definedNames>
    <definedName name="_xlnm.Print_Titles" localSheetId="0">'2018'!$5:$6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5"/>
  <c r="C35"/>
  <c r="J16"/>
  <c r="I16"/>
  <c r="G16"/>
  <c r="F16"/>
  <c r="E20"/>
  <c r="C20"/>
  <c r="D16"/>
  <c r="E16"/>
  <c r="C16"/>
  <c r="E27"/>
  <c r="L26"/>
  <c r="L30"/>
  <c r="L10"/>
  <c r="K9"/>
  <c r="K16" s="1"/>
  <c r="D27"/>
  <c r="F27"/>
  <c r="G27"/>
  <c r="H27"/>
  <c r="I27"/>
  <c r="J27"/>
  <c r="K27"/>
  <c r="L27" s="1"/>
  <c r="C27"/>
  <c r="D31"/>
  <c r="E31"/>
  <c r="E38"/>
  <c r="F31"/>
  <c r="H31"/>
  <c r="I31"/>
  <c r="I38"/>
  <c r="J31"/>
  <c r="K31"/>
  <c r="G31"/>
  <c r="C31"/>
  <c r="L31" s="1"/>
  <c r="J38"/>
  <c r="L9" l="1"/>
</calcChain>
</file>

<file path=xl/sharedStrings.xml><?xml version="1.0" encoding="utf-8"?>
<sst xmlns="http://schemas.openxmlformats.org/spreadsheetml/2006/main" count="77" uniqueCount="72">
  <si>
    <t>Отчет о ходе строительства и приобретения объектов</t>
  </si>
  <si>
    <t>включенных в перечень строек и объектов на текущий год и плановый период</t>
  </si>
  <si>
    <t>на 31.03.2019 года</t>
  </si>
  <si>
    <t>Наименование объекта</t>
  </si>
  <si>
    <t xml:space="preserve">Капитальные вложения на текущий год
(тыс.руб.)
</t>
  </si>
  <si>
    <t>Остаток межбюджетных трансфертов прошлых лет, подлежащие передаче в бюджет МО</t>
  </si>
  <si>
    <t>Профинансировано МО в 2018 году  (кассовые расходы) за счёт: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</si>
  <si>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</si>
  <si>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</si>
  <si>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</si>
  <si>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ВСЕГО</t>
  </si>
  <si>
    <t>из бюджета автономного округа</t>
  </si>
  <si>
    <t>из бюджета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</si>
  <si>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</si>
  <si>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</si>
  <si>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</si>
  <si>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1.</t>
  </si>
  <si>
    <t>Муниципальная программа "Развитие образования в Березовском районе на 2018-2025 годы и на период до 2030 года"</t>
  </si>
  <si>
    <t>1.1.</t>
  </si>
  <si>
    <t>Образовательно-культурный комплекс в д. Хулимсунт, Березовского района</t>
  </si>
  <si>
    <t>Заключен МК № 73/15 от 23.10.2015 с ООО Радужный, срок выполнения работ 20.12.2016 г. (На основании Решения Арбитражного суда ХМАО от 01.02.2018 г. дело № А75-17014/2017 срок окончания работ продлен до 20.10.2018) На объекте выполнены строительство ВЛ, нар. сети канализации-100%, строительство наружных сетей ТВС - 85%, вн. электромонтажные работы - 65 %, кирпичная кладка -95%, кровля - 80%, отделочные работы (штукатурка)- 65 %, внутренний водопровод и отопление-67%, устройство стяжки полов-60%, устройство тепловых пунктов -35 %. Готовность объекта – 77%, не освоение средств в  соответствии с планом возникло по причине низкого темпа работы Подрядной организации. Подрядчик обратился в Арбитражный суд с исковым заявлением о внесении изменений в контракт в части сроков строительства. В соотвесвии с Решением Арбитражного суда срок окончания работ продлен до 25.12.2019 года.</t>
  </si>
  <si>
    <t>1.2.</t>
  </si>
  <si>
    <t>Детский сад на 60 мест в с. Саранпауль Березовского района</t>
  </si>
  <si>
    <t xml:space="preserve">09 июня 18 г. заключен МК на завершение строительства № 15/18 от 11.07.18 с ООО "Югра регион Сервис", цена контракта 101 740,97 т.р., сроки окончания работ 01.12.19.  Пож.резевуар - 100%, отсыпка территории - 30%, кирпичная кладка стен крылец - 63%, внутр. кладка перегородок - 100%, отопление-100%, стяжка полов - 73%, установка эл.оборудования-72%, отделочные работы - 8%. Общий процент готовности – 67 %. </t>
  </si>
  <si>
    <t>1.3.</t>
  </si>
  <si>
    <t>Средняя общеобразовательная школа в п. Приполярный Березовского района</t>
  </si>
  <si>
    <t xml:space="preserve">В связи с тем, что задание на проектирование объекта было разработано и утверждено в 2011 году, подготовлено и утверждено новое задание на корректировку проектной документации в соответствии с современными требованиями в области санитарно-гигиенических норм и правил (набор и площади помещений), получено положительное заключение проверки сметной стоимости проектных и изыскательских работ, 16.10.2018  состоялся аукцион № 0187300012418000280 на выполнение проектно-изыскательских работ, заключен МК № 26/18 от 30.10.2018 года с ООО "Макро-Строй", цена МК-3497,61 тыс.руб., срок выполнения работ - 25.06.2019 г. </t>
  </si>
  <si>
    <t>1.4.</t>
  </si>
  <si>
    <t>Реконструкция здания поселковой больницы под детский сад на 40 мест в с. Няксимволь Березовского района</t>
  </si>
  <si>
    <t>Готовится документация для проведения аукциона в электронной форме, срок размещения аукциона - апрель 2019 года</t>
  </si>
  <si>
    <t>1.5.</t>
  </si>
  <si>
    <t>Средняя школа пгт. Березово</t>
  </si>
  <si>
    <t>Муниципальным образованием Березовский район проводится работа по изменению программного мероприятия школы 550 мест на 700 мест</t>
  </si>
  <si>
    <t>1.6.</t>
  </si>
  <si>
    <t>Образователельно-культурный комплекс в п. Теги</t>
  </si>
  <si>
    <t>Распоряжением администрации Березовского района № 255-р от 16 мая 2018 г. Объект переведен на консервацию. Заключен муниципальный контракт № 8/18 от 21.05.2018 с ООО "Уралгипроторф", г. Екатеринбург на проведение работ по корректировке проектно-сметной документации. Работы по корректировке проектно-сметной документации выполнены, завершение строительства объекта планируется в 2019 году, ориентировочная стоимость завершения строительства составит 12 000,0 тыс. руб.</t>
  </si>
  <si>
    <t xml:space="preserve">1.7. </t>
  </si>
  <si>
    <t>Детский сад, пгт. Игрим</t>
  </si>
  <si>
    <t>Готовится документация для проведения аукциона в электронной форме, срок размещения аукциона - июль  2019 года</t>
  </si>
  <si>
    <t>Итого по программе:</t>
  </si>
  <si>
    <t>2.</t>
  </si>
  <si>
    <t>Муниципальная программа «Развитие жилищной сферы в Березовском районе»</t>
  </si>
  <si>
    <t xml:space="preserve">2.1. </t>
  </si>
  <si>
    <t>Инженерные сети (кадастровые работы)</t>
  </si>
  <si>
    <t>Готовится документация для ввода объектов в эксплуатацию, проведение кадастровых работ запланировано на 3 кв. 2019 года</t>
  </si>
  <si>
    <t>2.2.</t>
  </si>
  <si>
    <t>Сети инженерно-технического обеспечения ул. Брусничная, гп. Березово</t>
  </si>
  <si>
    <t>Готовится документация для проведения аукциона (инженерные изыскания), аукцион июнь 2019 года</t>
  </si>
  <si>
    <t>3.</t>
  </si>
  <si>
    <t>Муниципальная программа «Развитие физической культуры, спорта, туризма и молодежной политики в Березовском районе»</t>
  </si>
  <si>
    <t>3.1.</t>
  </si>
  <si>
    <t>Физкультурно-оздоровительный плавательный бассейн в гп. Игрим</t>
  </si>
  <si>
    <t>Готовится документация для проведения аукциона, аукцион май 2019 года.</t>
  </si>
  <si>
    <t>4.</t>
  </si>
  <si>
    <t>Муниципальная программа «Обеспечение доступным и комфортным жильем жителей Березовского района в 2018-2025 годах и на период до 2030 года»</t>
  </si>
  <si>
    <t>Подпрограмма "Содействие развитию жилищного строительства"</t>
  </si>
  <si>
    <t>4.1.</t>
  </si>
  <si>
    <t xml:space="preserve">Приобретение жилых помещений </t>
  </si>
  <si>
    <t>По доведенным лимитам 19.03.2019 с Департаментом строительства заключено соглашение о предоставлении субсидии, проведение электронных аукционов запланировано на 2 квартал 2019 года</t>
  </si>
  <si>
    <t>5.</t>
  </si>
  <si>
    <t>Муниципальная программа "Социальная поддержка жителей Березовского района на 2018-2025 годы и на период до 2030 года"</t>
  </si>
  <si>
    <t>Подпрограмма "Преодоление социальной исключенности"</t>
  </si>
  <si>
    <t>5.1.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</si>
  <si>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</si>
  <si>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 xml:space="preserve">В первом квартале 2019 проведено 2 аукциона по приобретению 2 квартир, данные аукционы признаны несостоявшимися по причине отсутвия поданных заявок </t>
  </si>
  <si>
    <t xml:space="preserve">6. </t>
  </si>
  <si>
    <t>Муниципальная программа "Жилищно-коммунальный комплекс в Березовском районе"</t>
  </si>
  <si>
    <t>Подпрограмма "Обеспечение равных прав потребителей на получение коммунальных ресурсов"</t>
  </si>
  <si>
    <t>6.1.</t>
  </si>
  <si>
    <t>Софинансирование части  расходов на создание, реконструкцию, модернизацию объекта концессионного соглашения, в том числе  расходов предусмотренных в рамках концессионного соглашения в форме платы концендента</t>
  </si>
  <si>
    <t>Контракты и соглашения не заключались. Лимиты бюджетных ассигнований перераспределены на другие муниципальные программы.</t>
  </si>
  <si>
    <t>ВСЕГО: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</si>
</sst>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_ ;\-#,##0.00\ "/>
    <numFmt numFmtId="166" formatCode="0.0"/>
  </numFmts>
  <fonts count="19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Calibri"/>
      <family val="2"/>
      <scheme val="minor"/>
    </font>
    <font>
      <b/>
      <sz val="9"/>
      <color rgb="FFFF0000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vertical="center"/>
    </xf>
    <xf numFmtId="164" fontId="1" fillId="2" borderId="0" xfId="0" applyNumberFormat="1" applyFont="1" applyFill="1"/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4" fontId="1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164" fontId="12" fillId="2" borderId="0" xfId="0" applyNumberFormat="1" applyFont="1" applyFill="1"/>
    <xf numFmtId="164" fontId="4" fillId="0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left" vertical="center" wrapText="1" shrinkToFi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justify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justify"/>
    </xf>
    <xf numFmtId="164" fontId="2" fillId="3" borderId="4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justify"/>
    </xf>
    <xf numFmtId="0" fontId="13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164" fontId="13" fillId="0" borderId="5" xfId="0" applyNumberFormat="1" applyFont="1" applyFill="1" applyBorder="1" applyAlignment="1">
      <alignment horizontal="left" vertical="center" wrapText="1"/>
    </xf>
    <xf numFmtId="164" fontId="13" fillId="0" borderId="6" xfId="0" applyNumberFormat="1" applyFont="1" applyFill="1" applyBorder="1" applyAlignment="1">
      <alignment horizontal="left" vertical="center" wrapText="1"/>
    </xf>
    <xf numFmtId="164" fontId="13" fillId="0" borderId="7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topLeftCell="A27" zoomScaleNormal="100" workbookViewId="0">
      <selection activeCell="A35" sqref="A35:A36"/>
    </sheetView>
  </sheetViews>
  <sheetFormatPr defaultColWidth="8.85546875" defaultRowHeight="15"/>
  <cols>
    <col min="1" max="1" width="6.140625" style="1" customWidth="1"/>
    <col min="2" max="2" width="30.5703125" style="1" customWidth="1"/>
    <col min="3" max="3" width="11.85546875" style="2" customWidth="1"/>
    <col min="4" max="4" width="12.7109375" style="2" customWidth="1"/>
    <col min="5" max="5" width="11.42578125" style="2" customWidth="1"/>
    <col min="6" max="6" width="13" style="9" customWidth="1"/>
    <col min="7" max="8" width="10.140625" style="1" customWidth="1"/>
    <col min="9" max="9" width="10.5703125" style="1" customWidth="1"/>
    <col min="10" max="10" width="12.140625" style="1" customWidth="1"/>
    <col min="11" max="12" width="15.85546875" style="1" customWidth="1"/>
    <col min="13" max="13" width="64.570312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6.5" hidden="1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7.45" customHeight="1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63.6" customHeight="1">
      <c r="A5" s="94">
        <v>3</v>
      </c>
      <c r="B5" s="93" t="s">
        <v>3</v>
      </c>
      <c r="C5" s="93" t="s">
        <v>4</v>
      </c>
      <c r="D5" s="93"/>
      <c r="E5" s="93"/>
      <c r="F5" s="88" t="s">
        <v>5</v>
      </c>
      <c r="G5" s="90" t="s">
        <v>6</v>
      </c>
      <c r="H5" s="90"/>
      <c r="I5" s="90"/>
      <c r="J5" s="90"/>
      <c r="K5" s="91" t="s">
        <v>7</v>
      </c>
      <c r="L5" s="91" t="s">
        <v>8</v>
      </c>
      <c r="M5" s="88" t="s">
        <v>9</v>
      </c>
    </row>
    <row r="6" spans="1:13" ht="90.75" customHeight="1">
      <c r="A6" s="94"/>
      <c r="B6" s="93"/>
      <c r="C6" s="61" t="s">
        <v>10</v>
      </c>
      <c r="D6" s="4" t="s">
        <v>11</v>
      </c>
      <c r="E6" s="4" t="s">
        <v>12</v>
      </c>
      <c r="F6" s="89"/>
      <c r="G6" s="61" t="s">
        <v>10</v>
      </c>
      <c r="H6" s="58" t="s">
        <v>13</v>
      </c>
      <c r="I6" s="58" t="s">
        <v>14</v>
      </c>
      <c r="J6" s="58" t="s">
        <v>15</v>
      </c>
      <c r="K6" s="92"/>
      <c r="L6" s="92"/>
      <c r="M6" s="89"/>
    </row>
    <row r="7" spans="1:13" ht="17.45" customHeight="1">
      <c r="A7" s="61">
        <v>1</v>
      </c>
      <c r="B7" s="60">
        <v>2</v>
      </c>
      <c r="C7" s="61">
        <v>3</v>
      </c>
      <c r="D7" s="4">
        <v>4</v>
      </c>
      <c r="E7" s="4">
        <v>5</v>
      </c>
      <c r="F7" s="57">
        <v>6</v>
      </c>
      <c r="G7" s="61">
        <v>7</v>
      </c>
      <c r="H7" s="58">
        <v>8</v>
      </c>
      <c r="I7" s="58">
        <v>9</v>
      </c>
      <c r="J7" s="58">
        <v>10</v>
      </c>
      <c r="K7" s="59">
        <v>11</v>
      </c>
      <c r="L7" s="59">
        <v>12</v>
      </c>
      <c r="M7" s="57">
        <v>13</v>
      </c>
    </row>
    <row r="8" spans="1:13" s="6" customFormat="1" ht="23.1" customHeight="1">
      <c r="A8" s="5" t="s">
        <v>16</v>
      </c>
      <c r="B8" s="101" t="s">
        <v>17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s="6" customFormat="1" ht="150.75" customHeight="1">
      <c r="A9" s="37" t="s">
        <v>18</v>
      </c>
      <c r="B9" s="38" t="s">
        <v>19</v>
      </c>
      <c r="C9" s="49">
        <v>163500.5</v>
      </c>
      <c r="D9" s="52">
        <v>151790</v>
      </c>
      <c r="E9" s="45">
        <v>11710.5</v>
      </c>
      <c r="F9" s="39">
        <v>0</v>
      </c>
      <c r="G9" s="22">
        <v>0</v>
      </c>
      <c r="H9" s="22">
        <v>0</v>
      </c>
      <c r="I9" s="22">
        <v>0</v>
      </c>
      <c r="J9" s="22">
        <v>0</v>
      </c>
      <c r="K9" s="22">
        <f t="shared" ref="K9" si="0">G9</f>
        <v>0</v>
      </c>
      <c r="L9" s="22">
        <f t="shared" ref="L9" si="1">K9/(C9+F9)*100</f>
        <v>0</v>
      </c>
      <c r="M9" s="23" t="s">
        <v>20</v>
      </c>
    </row>
    <row r="10" spans="1:13" s="6" customFormat="1" ht="75" customHeight="1">
      <c r="A10" s="37" t="s">
        <v>21</v>
      </c>
      <c r="B10" s="40" t="s">
        <v>22</v>
      </c>
      <c r="C10" s="49">
        <v>70102.2</v>
      </c>
      <c r="D10" s="52">
        <v>62732</v>
      </c>
      <c r="E10" s="45">
        <v>7370.2</v>
      </c>
      <c r="F10" s="39">
        <v>0</v>
      </c>
      <c r="G10" s="22">
        <v>1677.7</v>
      </c>
      <c r="H10" s="22">
        <v>0</v>
      </c>
      <c r="I10" s="22">
        <v>1509.9</v>
      </c>
      <c r="J10" s="22">
        <v>167.8</v>
      </c>
      <c r="K10" s="22">
        <v>12553.6</v>
      </c>
      <c r="L10" s="22">
        <f>K10/(C10+F10)*100</f>
        <v>17.907569234631723</v>
      </c>
      <c r="M10" s="23" t="s">
        <v>23</v>
      </c>
    </row>
    <row r="11" spans="1:13" s="7" customFormat="1" ht="102" customHeight="1">
      <c r="A11" s="37" t="s">
        <v>24</v>
      </c>
      <c r="B11" s="40" t="s">
        <v>25</v>
      </c>
      <c r="C11" s="49">
        <v>5555.6</v>
      </c>
      <c r="D11" s="49">
        <v>5000</v>
      </c>
      <c r="E11" s="45">
        <v>555.6</v>
      </c>
      <c r="F11" s="39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3" t="s">
        <v>26</v>
      </c>
    </row>
    <row r="12" spans="1:13" s="7" customFormat="1" ht="48.75" customHeight="1">
      <c r="A12" s="37" t="s">
        <v>27</v>
      </c>
      <c r="B12" s="40" t="s">
        <v>28</v>
      </c>
      <c r="C12" s="49">
        <v>32419.599999999999</v>
      </c>
      <c r="D12" s="49">
        <v>29177.599999999999</v>
      </c>
      <c r="E12" s="45">
        <v>3242</v>
      </c>
      <c r="F12" s="39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3" t="s">
        <v>29</v>
      </c>
    </row>
    <row r="13" spans="1:13" s="7" customFormat="1" ht="30.75" customHeight="1">
      <c r="A13" s="37" t="s">
        <v>30</v>
      </c>
      <c r="B13" s="40" t="s">
        <v>31</v>
      </c>
      <c r="C13" s="49">
        <v>5000</v>
      </c>
      <c r="D13" s="49">
        <v>4500</v>
      </c>
      <c r="E13" s="45">
        <v>500</v>
      </c>
      <c r="F13" s="39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3" t="s">
        <v>32</v>
      </c>
    </row>
    <row r="14" spans="1:13" s="7" customFormat="1" ht="78" customHeight="1">
      <c r="A14" s="37" t="s">
        <v>33</v>
      </c>
      <c r="B14" s="40" t="s">
        <v>34</v>
      </c>
      <c r="C14" s="49">
        <v>2400</v>
      </c>
      <c r="D14" s="49">
        <v>0</v>
      </c>
      <c r="E14" s="45">
        <v>2400</v>
      </c>
      <c r="F14" s="39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3" t="s">
        <v>35</v>
      </c>
    </row>
    <row r="15" spans="1:13" s="7" customFormat="1" ht="33.75" customHeight="1">
      <c r="A15" s="37" t="s">
        <v>36</v>
      </c>
      <c r="B15" s="40" t="s">
        <v>37</v>
      </c>
      <c r="C15" s="49">
        <v>5000</v>
      </c>
      <c r="D15" s="49">
        <v>4500</v>
      </c>
      <c r="E15" s="45">
        <v>500</v>
      </c>
      <c r="F15" s="39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3" t="s">
        <v>38</v>
      </c>
    </row>
    <row r="16" spans="1:13" s="7" customFormat="1" ht="20.25" customHeight="1">
      <c r="A16" s="37"/>
      <c r="B16" s="24" t="s">
        <v>39</v>
      </c>
      <c r="C16" s="25">
        <f>SUM(C9:C15)</f>
        <v>283977.90000000002</v>
      </c>
      <c r="D16" s="25">
        <f>SUM(D9:D15)</f>
        <v>257699.6</v>
      </c>
      <c r="E16" s="25">
        <f>SUM(E9:E15)</f>
        <v>26278.3</v>
      </c>
      <c r="F16" s="25">
        <f>SUM(F9:F15)</f>
        <v>0</v>
      </c>
      <c r="G16" s="25">
        <f>SUM(G9:G15)</f>
        <v>1677.7</v>
      </c>
      <c r="H16" s="25">
        <v>0</v>
      </c>
      <c r="I16" s="25">
        <f>SUM(I9:I15)</f>
        <v>1509.9</v>
      </c>
      <c r="J16" s="25">
        <f>SUM(J9:J15)</f>
        <v>167.8</v>
      </c>
      <c r="K16" s="25">
        <f>SUM(K9:K15)</f>
        <v>12553.6</v>
      </c>
      <c r="L16" s="26">
        <v>17.899999999999999</v>
      </c>
      <c r="M16" s="20"/>
    </row>
    <row r="17" spans="1:16" s="7" customFormat="1" ht="20.25" customHeight="1">
      <c r="A17" s="37" t="s">
        <v>40</v>
      </c>
      <c r="B17" s="98" t="s">
        <v>41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</row>
    <row r="18" spans="1:16" s="7" customFormat="1" ht="32.25" customHeight="1">
      <c r="A18" s="37" t="s">
        <v>42</v>
      </c>
      <c r="B18" s="44" t="s">
        <v>43</v>
      </c>
      <c r="C18" s="45">
        <v>510</v>
      </c>
      <c r="D18" s="45">
        <v>0</v>
      </c>
      <c r="E18" s="45">
        <v>510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26">
        <v>0</v>
      </c>
      <c r="M18" s="55" t="s">
        <v>44</v>
      </c>
    </row>
    <row r="19" spans="1:16" s="7" customFormat="1" ht="34.5" customHeight="1">
      <c r="A19" s="37" t="s">
        <v>45</v>
      </c>
      <c r="B19" s="44" t="s">
        <v>46</v>
      </c>
      <c r="C19" s="45">
        <v>390</v>
      </c>
      <c r="D19" s="45">
        <v>0</v>
      </c>
      <c r="E19" s="45">
        <v>390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26">
        <v>0</v>
      </c>
      <c r="M19" s="55" t="s">
        <v>47</v>
      </c>
    </row>
    <row r="20" spans="1:16" s="7" customFormat="1" ht="20.25" customHeight="1">
      <c r="A20" s="37"/>
      <c r="B20" s="24" t="s">
        <v>39</v>
      </c>
      <c r="C20" s="25">
        <f>SUM(C18:C19)</f>
        <v>900</v>
      </c>
      <c r="D20" s="25">
        <v>0</v>
      </c>
      <c r="E20" s="25">
        <f>SUM(E18:E19)</f>
        <v>900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56">
        <v>0</v>
      </c>
      <c r="M20" s="43"/>
    </row>
    <row r="21" spans="1:16" s="7" customFormat="1" ht="20.25" customHeight="1">
      <c r="A21" s="37" t="s">
        <v>48</v>
      </c>
      <c r="B21" s="98" t="s">
        <v>49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</row>
    <row r="22" spans="1:16" s="7" customFormat="1" ht="24.75" customHeight="1">
      <c r="A22" s="37" t="s">
        <v>50</v>
      </c>
      <c r="B22" s="44" t="s">
        <v>51</v>
      </c>
      <c r="C22" s="45">
        <v>5301.6</v>
      </c>
      <c r="D22" s="45">
        <v>0</v>
      </c>
      <c r="E22" s="45">
        <v>5301.6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26">
        <v>0</v>
      </c>
      <c r="M22" s="43" t="s">
        <v>52</v>
      </c>
    </row>
    <row r="23" spans="1:16" s="7" customFormat="1" ht="20.25" customHeight="1">
      <c r="A23" s="37"/>
      <c r="B23" s="24"/>
      <c r="C23" s="25">
        <v>5301.6</v>
      </c>
      <c r="D23" s="25">
        <v>0</v>
      </c>
      <c r="E23" s="25">
        <v>5301.6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56">
        <v>0</v>
      </c>
      <c r="M23" s="43"/>
    </row>
    <row r="24" spans="1:16" s="7" customFormat="1" ht="20.45" customHeight="1">
      <c r="A24" s="41" t="s">
        <v>53</v>
      </c>
      <c r="B24" s="98" t="s">
        <v>54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</row>
    <row r="25" spans="1:16" s="7" customFormat="1" ht="20.45" customHeight="1">
      <c r="A25" s="41"/>
      <c r="B25" s="98" t="s">
        <v>55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</row>
    <row r="26" spans="1:16" ht="46.5" customHeight="1">
      <c r="A26" s="54" t="s">
        <v>56</v>
      </c>
      <c r="B26" s="47" t="s">
        <v>57</v>
      </c>
      <c r="C26" s="49">
        <v>119653.9</v>
      </c>
      <c r="D26" s="53">
        <v>116064.2</v>
      </c>
      <c r="E26" s="53">
        <v>3589.7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51">
        <f>K26/(C26+F26)*100</f>
        <v>0</v>
      </c>
      <c r="M26" s="48" t="s">
        <v>58</v>
      </c>
    </row>
    <row r="27" spans="1:16" s="7" customFormat="1" ht="21.6" customHeight="1">
      <c r="A27" s="42"/>
      <c r="B27" s="24" t="s">
        <v>39</v>
      </c>
      <c r="C27" s="25">
        <f t="shared" ref="C27:K27" si="2">SUM(C26:C26)</f>
        <v>119653.9</v>
      </c>
      <c r="D27" s="25">
        <f t="shared" si="2"/>
        <v>116064.2</v>
      </c>
      <c r="E27" s="25">
        <f>SUM(E26:E26)</f>
        <v>3589.7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56">
        <f t="shared" ref="L27" si="3">K27/(C27+F27)*100</f>
        <v>0</v>
      </c>
      <c r="M27" s="25"/>
    </row>
    <row r="28" spans="1:16" s="13" customFormat="1" ht="18.95" customHeight="1">
      <c r="A28" s="27" t="s">
        <v>59</v>
      </c>
      <c r="B28" s="95" t="s">
        <v>60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</row>
    <row r="29" spans="1:16" s="13" customFormat="1" ht="18.95" customHeight="1">
      <c r="A29" s="28"/>
      <c r="B29" s="98" t="s">
        <v>61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1:16" s="7" customFormat="1" ht="65.25" customHeight="1">
      <c r="A30" s="41" t="s">
        <v>62</v>
      </c>
      <c r="B30" s="46" t="s">
        <v>63</v>
      </c>
      <c r="C30" s="49">
        <v>33360.6</v>
      </c>
      <c r="D30" s="49">
        <v>33360.6</v>
      </c>
      <c r="E30" s="50">
        <v>0</v>
      </c>
      <c r="F30" s="50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f>K30/(C30+F30)*100</f>
        <v>0</v>
      </c>
      <c r="M30" s="63" t="s">
        <v>64</v>
      </c>
      <c r="N30" s="11"/>
      <c r="P30" s="11"/>
    </row>
    <row r="31" spans="1:16" s="7" customFormat="1" ht="18" customHeight="1">
      <c r="A31" s="30"/>
      <c r="B31" s="31" t="s">
        <v>39</v>
      </c>
      <c r="C31" s="32">
        <f t="shared" ref="C31:K31" si="4">SUM(C30)</f>
        <v>33360.6</v>
      </c>
      <c r="D31" s="32">
        <f t="shared" si="4"/>
        <v>33360.6</v>
      </c>
      <c r="E31" s="32">
        <f t="shared" si="4"/>
        <v>0</v>
      </c>
      <c r="F31" s="32">
        <f t="shared" si="4"/>
        <v>0</v>
      </c>
      <c r="G31" s="32">
        <f t="shared" si="4"/>
        <v>0</v>
      </c>
      <c r="H31" s="32">
        <f t="shared" si="4"/>
        <v>0</v>
      </c>
      <c r="I31" s="32">
        <f t="shared" si="4"/>
        <v>0</v>
      </c>
      <c r="J31" s="32">
        <f t="shared" si="4"/>
        <v>0</v>
      </c>
      <c r="K31" s="32">
        <f t="shared" si="4"/>
        <v>0</v>
      </c>
      <c r="L31" s="32">
        <f>K31/C31*100</f>
        <v>0</v>
      </c>
      <c r="M31" s="33"/>
      <c r="P31" s="11"/>
    </row>
    <row r="32" spans="1:16" s="7" customFormat="1" ht="16.5" customHeight="1">
      <c r="A32" s="41" t="s">
        <v>65</v>
      </c>
      <c r="B32" s="69" t="s">
        <v>66</v>
      </c>
      <c r="C32" s="70"/>
      <c r="D32" s="70"/>
      <c r="E32" s="70"/>
      <c r="F32" s="70"/>
      <c r="G32" s="71"/>
      <c r="H32" s="72"/>
      <c r="I32" s="65"/>
      <c r="J32" s="65"/>
      <c r="K32" s="65"/>
      <c r="L32" s="65"/>
      <c r="M32" s="66"/>
      <c r="N32" s="11"/>
      <c r="P32" s="11"/>
    </row>
    <row r="33" spans="1:16" s="7" customFormat="1" ht="16.5" customHeight="1">
      <c r="A33" s="41"/>
      <c r="B33" s="73" t="s">
        <v>67</v>
      </c>
      <c r="C33" s="74"/>
      <c r="D33" s="74"/>
      <c r="E33" s="74"/>
      <c r="F33" s="74"/>
      <c r="G33" s="74"/>
      <c r="H33" s="75"/>
      <c r="I33" s="67"/>
      <c r="J33" s="67"/>
      <c r="K33" s="67"/>
      <c r="L33" s="67"/>
      <c r="M33" s="68"/>
      <c r="N33" s="11"/>
      <c r="P33" s="11"/>
    </row>
    <row r="34" spans="1:16" s="7" customFormat="1" ht="96" customHeight="1">
      <c r="A34" s="76" t="s">
        <v>68</v>
      </c>
      <c r="B34" s="79" t="s">
        <v>69</v>
      </c>
      <c r="C34" s="81">
        <v>851.2</v>
      </c>
      <c r="D34" s="49">
        <v>0</v>
      </c>
      <c r="E34" s="82">
        <v>851.2</v>
      </c>
      <c r="F34" s="50">
        <v>0</v>
      </c>
      <c r="G34" s="51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78" t="s">
        <v>70</v>
      </c>
      <c r="N34" s="11"/>
      <c r="P34" s="11"/>
    </row>
    <row r="35" spans="1:16" ht="15.75" thickBot="1">
      <c r="A35" s="102"/>
      <c r="B35" s="31" t="s">
        <v>39</v>
      </c>
      <c r="C35" s="83">
        <f>SUM(C34)</f>
        <v>851.2</v>
      </c>
      <c r="D35" s="80">
        <v>0</v>
      </c>
      <c r="E35" s="83">
        <f>SUM(E34)</f>
        <v>851.2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77"/>
    </row>
    <row r="36" spans="1:16" s="6" customFormat="1" ht="20.25" customHeight="1">
      <c r="A36" s="21"/>
      <c r="B36" s="34" t="s">
        <v>71</v>
      </c>
      <c r="C36" s="35">
        <v>444045293.48000002</v>
      </c>
      <c r="D36" s="35">
        <v>407124.4</v>
      </c>
      <c r="E36" s="35">
        <v>36920.800000000003</v>
      </c>
      <c r="F36" s="35">
        <v>0</v>
      </c>
      <c r="G36" s="35">
        <v>1677.7</v>
      </c>
      <c r="H36" s="35">
        <v>0</v>
      </c>
      <c r="I36" s="35">
        <v>1509.9</v>
      </c>
      <c r="J36" s="35">
        <v>167.8</v>
      </c>
      <c r="K36" s="35">
        <v>12533.6</v>
      </c>
      <c r="L36" s="35">
        <v>0</v>
      </c>
      <c r="M36" s="36"/>
    </row>
    <row r="37" spans="1:16" s="7" customFormat="1">
      <c r="C37" s="8"/>
      <c r="D37" s="14">
        <v>368</v>
      </c>
      <c r="E37" s="14">
        <v>21178.449089999998</v>
      </c>
      <c r="F37" s="14"/>
      <c r="G37" s="15"/>
      <c r="H37" s="15"/>
      <c r="I37" s="15">
        <v>33102.812140000002</v>
      </c>
      <c r="J37" s="15">
        <v>10102.64313</v>
      </c>
      <c r="K37" s="15"/>
    </row>
    <row r="38" spans="1:16">
      <c r="C38" s="3"/>
      <c r="D38" s="16">
        <v>3</v>
      </c>
      <c r="E38" s="16">
        <f>E37-E36</f>
        <v>-15742.350910000005</v>
      </c>
      <c r="F38" s="17"/>
      <c r="G38" s="18"/>
      <c r="H38" s="19"/>
      <c r="I38" s="16">
        <f>I37-I36</f>
        <v>31592.91214</v>
      </c>
      <c r="J38" s="16">
        <f>J37-J36</f>
        <v>9934.8431300000011</v>
      </c>
      <c r="K38" s="18"/>
    </row>
    <row r="39" spans="1:16">
      <c r="C39" s="9"/>
      <c r="D39" s="9"/>
      <c r="E39" s="10"/>
    </row>
    <row r="40" spans="1:16">
      <c r="B40" s="12"/>
      <c r="C40" s="9"/>
      <c r="D40" s="9"/>
      <c r="E40" s="9"/>
    </row>
  </sheetData>
  <mergeCells count="19">
    <mergeCell ref="B28:M28"/>
    <mergeCell ref="B29:M29"/>
    <mergeCell ref="M5:M6"/>
    <mergeCell ref="B24:M24"/>
    <mergeCell ref="B8:M8"/>
    <mergeCell ref="B25:M25"/>
    <mergeCell ref="B21:M21"/>
    <mergeCell ref="B17:M17"/>
    <mergeCell ref="A1:M1"/>
    <mergeCell ref="A2:M2"/>
    <mergeCell ref="A3:M3"/>
    <mergeCell ref="A4:M4"/>
    <mergeCell ref="F5:F6"/>
    <mergeCell ref="G5:J5"/>
    <mergeCell ref="K5:K6"/>
    <mergeCell ref="B5:B6"/>
    <mergeCell ref="A5:A6"/>
    <mergeCell ref="C5:E5"/>
    <mergeCell ref="L5:L6"/>
  </mergeCells>
  <phoneticPr fontId="5" type="noConversion"/>
  <pageMargins left="0.19685039370078741" right="0" top="0" bottom="0" header="0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2019-04-15T03:41:03Z</dcterms:modified>
  <cp:category/>
  <cp:contentStatus/>
</cp:coreProperties>
</file>